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315" windowHeight="8985" activeTab="0"/>
  </bookViews>
  <sheets>
    <sheet name="Sheet1" sheetId="1" r:id="rId1"/>
  </sheets>
  <definedNames/>
  <calcPr fullCalcOnLoad="1"/>
</workbook>
</file>

<file path=xl/sharedStrings.xml><?xml version="1.0" encoding="utf-8"?>
<sst xmlns="http://schemas.openxmlformats.org/spreadsheetml/2006/main" count="99" uniqueCount="83">
  <si>
    <t>Max Watts</t>
  </si>
  <si>
    <t>FLYING WEIGHT OF AIRCRAFT - GRAMMS</t>
  </si>
  <si>
    <r>
      <t>Category 1</t>
    </r>
    <r>
      <rPr>
        <sz val="10"/>
        <rFont val="Arial"/>
        <family val="0"/>
      </rPr>
      <t xml:space="preserve"> - Minimal Power To Remain Airborne. Reserved for Ultralight indoor type models</t>
    </r>
  </si>
  <si>
    <r>
      <t>Category 2</t>
    </r>
    <r>
      <rPr>
        <sz val="10"/>
        <rFont val="Arial"/>
        <family val="0"/>
      </rPr>
      <t xml:space="preserve"> - Powered Gliders / Slow Scale Aircraft. Reserved for docile Sunday afternoon type flying</t>
    </r>
  </si>
  <si>
    <r>
      <t>Category 3</t>
    </r>
    <r>
      <rPr>
        <sz val="10"/>
        <rFont val="Arial"/>
        <family val="0"/>
      </rPr>
      <t xml:space="preserve"> - Sport Flying / Well Powered Trainers. The Most widely used power category (Power for loops and rolls)</t>
    </r>
  </si>
  <si>
    <r>
      <t>Category 4</t>
    </r>
    <r>
      <rPr>
        <sz val="10"/>
        <rFont val="Arial"/>
        <family val="0"/>
      </rPr>
      <t xml:space="preserve"> - Advanced Aerobatics / Pylon Racing. Excess power available for fast / advanced aircraft.</t>
    </r>
  </si>
  <si>
    <t>Min Watts</t>
  </si>
  <si>
    <t>Fast Flight - Racing</t>
  </si>
  <si>
    <t>Medium Flight - Sport Flying</t>
  </si>
  <si>
    <t>1 Cell 3.7V</t>
  </si>
  <si>
    <t>2 Cell 7.4V</t>
  </si>
  <si>
    <t>3 Cell 11.1V</t>
  </si>
  <si>
    <t>4 Cell 14.8V</t>
  </si>
  <si>
    <t>5 Cell 18.5V</t>
  </si>
  <si>
    <t>6 Cell 22.2V</t>
  </si>
  <si>
    <t>MOTOR WATTS</t>
  </si>
  <si>
    <t>WATTS</t>
  </si>
  <si>
    <t>REQUIRED FLIGHT TIME</t>
  </si>
  <si>
    <t>MOTOR AMP DRAW</t>
  </si>
  <si>
    <t>BATTERY CAPACITY mAh</t>
  </si>
  <si>
    <t>WATTS REQUIRED</t>
  </si>
  <si>
    <t>AMPS THE MOTOR WILL DRAW / THE SIZE OF SPEED CONTROLLER REQUIRED</t>
  </si>
  <si>
    <t>Determining the battery size / capacity needed taking into account the amp draw of the motor. The table below automatically assumes the average power usage throughout flight is 75% of max.</t>
  </si>
  <si>
    <t>SIZE OF BATTERY (MAH) BEING USED</t>
  </si>
  <si>
    <t>Determining the "C" rating of the battery required to deliver the AMPS to the motor assuming full throttle continuously. 20% will automaticaly be added to the calculated "C" rating for a margin of safety and battery longetivity.</t>
  </si>
  <si>
    <t>MINIMUM "C" RATING FOR BATTERY</t>
  </si>
  <si>
    <t>Cell 3.7V</t>
  </si>
  <si>
    <t>Cell 7.4V</t>
  </si>
  <si>
    <t>Cell 11.1V</t>
  </si>
  <si>
    <t>Cell 14.8V</t>
  </si>
  <si>
    <t>Cell 18.5V</t>
  </si>
  <si>
    <t>Cell 22.2V</t>
  </si>
  <si>
    <t>Ducted Fan</t>
  </si>
  <si>
    <t>Determine how many WATTS of power you require for the aircraft. Use the table below by matching up the aircraft's flying weight to the desired flight style (Category).</t>
  </si>
  <si>
    <t>Determine a suitable kV range for the motor to be used taking into account the number of cells that will be used and the required flying speed. The kV rating does not have to be an exact match, the table merely acts as a guide.</t>
  </si>
  <si>
    <t>Slow Flight - 3D Prop Hanging</t>
  </si>
  <si>
    <t>Helicopters</t>
  </si>
  <si>
    <r>
      <t>Category 5</t>
    </r>
    <r>
      <rPr>
        <sz val="10"/>
        <rFont val="Arial"/>
        <family val="0"/>
      </rPr>
      <t xml:space="preserve"> - Basic 3D Flying / Ducted Fan Jets / Helicopters. Specialised power setups giving enough power for vertical climbs</t>
    </r>
  </si>
  <si>
    <r>
      <t>Category 6</t>
    </r>
    <r>
      <rPr>
        <sz val="10"/>
        <color indexed="8"/>
        <rFont val="Arial"/>
        <family val="2"/>
      </rPr>
      <t xml:space="preserve"> - Advanced 3D / Pocket Rockets. Enough power for the aircraft to climb and ACCELERATE vertically</t>
    </r>
  </si>
  <si>
    <t>11 X 5</t>
  </si>
  <si>
    <t>9 X 5</t>
  </si>
  <si>
    <t>64mm Fan</t>
  </si>
  <si>
    <t>8 X 6</t>
  </si>
  <si>
    <t>90mm Fan</t>
  </si>
  <si>
    <t>70mm Fan</t>
  </si>
  <si>
    <t>80mm Fan</t>
  </si>
  <si>
    <t>4 X 3</t>
  </si>
  <si>
    <t>6 X 3</t>
  </si>
  <si>
    <t>12 X 6</t>
  </si>
  <si>
    <t>13 X 8</t>
  </si>
  <si>
    <t>50mm Fan</t>
  </si>
  <si>
    <t>13 X 6</t>
  </si>
  <si>
    <t>14 X 8</t>
  </si>
  <si>
    <t>6 X 4</t>
  </si>
  <si>
    <t>7 X 5</t>
  </si>
  <si>
    <t>8 X 5</t>
  </si>
  <si>
    <t>9 X 6</t>
  </si>
  <si>
    <t>Determine the amp draw of the motor with the number of cells being used. Ensure the amp draw does not exceed the maximum amp rating of the motor. If it does then use a higher voltage to lower the amp draw for the same power.</t>
  </si>
  <si>
    <r>
      <t>STEP 1</t>
    </r>
    <r>
      <rPr>
        <b/>
        <sz val="10"/>
        <rFont val="Arial"/>
        <family val="2"/>
      </rPr>
      <t xml:space="preserve">: Determining the </t>
    </r>
    <r>
      <rPr>
        <b/>
        <sz val="12"/>
        <rFont val="Arial"/>
        <family val="2"/>
      </rPr>
      <t>MOTOR POWER</t>
    </r>
    <r>
      <rPr>
        <b/>
        <sz val="10"/>
        <rFont val="Arial"/>
        <family val="2"/>
      </rPr>
      <t xml:space="preserve"> required.</t>
    </r>
  </si>
  <si>
    <r>
      <t>STEP 2</t>
    </r>
    <r>
      <rPr>
        <b/>
        <sz val="10"/>
        <rFont val="Arial"/>
        <family val="2"/>
      </rPr>
      <t xml:space="preserve">: Determining how many </t>
    </r>
    <r>
      <rPr>
        <b/>
        <sz val="12"/>
        <rFont val="Arial"/>
        <family val="2"/>
      </rPr>
      <t>CELLS</t>
    </r>
    <r>
      <rPr>
        <b/>
        <sz val="10"/>
        <rFont val="Arial"/>
        <family val="2"/>
      </rPr>
      <t xml:space="preserve"> (voltage) the motor will use.</t>
    </r>
  </si>
  <si>
    <t>Determine the number of cells (Volts) to be used in the aircraft by using the table below. The table acts as a guide and it is possible to use a different number of cells to those suggested below.</t>
  </si>
  <si>
    <r>
      <t>STEP 3</t>
    </r>
    <r>
      <rPr>
        <b/>
        <sz val="10"/>
        <rFont val="Arial"/>
        <family val="2"/>
      </rPr>
      <t xml:space="preserve">: Determine the </t>
    </r>
    <r>
      <rPr>
        <b/>
        <sz val="12"/>
        <rFont val="Arial"/>
        <family val="2"/>
      </rPr>
      <t>MOTOR KV</t>
    </r>
    <r>
      <rPr>
        <b/>
        <sz val="10"/>
        <rFont val="Arial"/>
        <family val="2"/>
      </rPr>
      <t xml:space="preserve"> to be used and an approximate PROP SIZE.</t>
    </r>
  </si>
  <si>
    <r>
      <t>STEP 5</t>
    </r>
    <r>
      <rPr>
        <b/>
        <sz val="10"/>
        <rFont val="Arial"/>
        <family val="2"/>
      </rPr>
      <t xml:space="preserve">: Determining the </t>
    </r>
    <r>
      <rPr>
        <b/>
        <sz val="12"/>
        <rFont val="Arial"/>
        <family val="2"/>
      </rPr>
      <t>BATTERY CAPACITY</t>
    </r>
    <r>
      <rPr>
        <b/>
        <sz val="10"/>
        <rFont val="Arial"/>
        <family val="2"/>
      </rPr>
      <t xml:space="preserve"> required.</t>
    </r>
  </si>
  <si>
    <r>
      <t>STEP 6</t>
    </r>
    <r>
      <rPr>
        <b/>
        <sz val="10"/>
        <rFont val="Arial"/>
        <family val="2"/>
      </rPr>
      <t xml:space="preserve">: Determining the minimum </t>
    </r>
    <r>
      <rPr>
        <b/>
        <sz val="12"/>
        <rFont val="Arial"/>
        <family val="2"/>
      </rPr>
      <t>"C RATING"</t>
    </r>
    <r>
      <rPr>
        <b/>
        <sz val="10"/>
        <rFont val="Arial"/>
        <family val="2"/>
      </rPr>
      <t xml:space="preserve"> of the battery to be used.</t>
    </r>
  </si>
  <si>
    <t>Motor Watts</t>
  </si>
  <si>
    <t>Motor kV</t>
  </si>
  <si>
    <t>Speed Controller</t>
  </si>
  <si>
    <t>Propeller Size</t>
  </si>
  <si>
    <t>Battery Capacity</t>
  </si>
  <si>
    <t>Battery C Rating</t>
  </si>
  <si>
    <t>Watts</t>
  </si>
  <si>
    <t>kV</t>
  </si>
  <si>
    <t>Diam X Pitch</t>
  </si>
  <si>
    <t>Amps</t>
  </si>
  <si>
    <t>"S"</t>
  </si>
  <si>
    <t>mAh</t>
  </si>
  <si>
    <t>"C"</t>
  </si>
  <si>
    <t>After completing the 6 STEPS you should be able to fill in all the required information listed here and then start shopping for those items!</t>
  </si>
  <si>
    <t>Voltage "Cells"</t>
  </si>
  <si>
    <r>
      <t>STEP 4</t>
    </r>
    <r>
      <rPr>
        <b/>
        <sz val="10"/>
        <rFont val="Arial"/>
        <family val="2"/>
      </rPr>
      <t xml:space="preserve">: Determining the max </t>
    </r>
    <r>
      <rPr>
        <b/>
        <sz val="12"/>
        <rFont val="Arial"/>
        <family val="2"/>
      </rPr>
      <t>AMPS</t>
    </r>
    <r>
      <rPr>
        <b/>
        <sz val="10"/>
        <rFont val="Arial"/>
        <family val="2"/>
      </rPr>
      <t xml:space="preserve"> the motor will draw and the size of the </t>
    </r>
    <r>
      <rPr>
        <b/>
        <sz val="12"/>
        <rFont val="Arial"/>
        <family val="2"/>
      </rPr>
      <t>SPEED CONTROLLER</t>
    </r>
    <r>
      <rPr>
        <b/>
        <sz val="10"/>
        <rFont val="Arial"/>
        <family val="2"/>
      </rPr>
      <t>.</t>
    </r>
  </si>
  <si>
    <t>Aproximate Prop Size</t>
  </si>
  <si>
    <t>Approximate Prop Size</t>
  </si>
  <si>
    <t>Approximate Fan Size</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</si>
</sst>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0000"/>
    <numFmt numFmtId="165" formatCode="0.0000"/>
    <numFmt numFmtId="166" formatCode="0.000"/>
    <numFmt numFmtId="167" formatCode="0.0"/>
    <numFmt numFmtId="168" formatCode="0&quot; Grams&quot;"/>
    <numFmt numFmtId="169" formatCode="0.0000000"/>
    <numFmt numFmtId="170" formatCode="0.000000"/>
    <numFmt numFmtId="171" formatCode="_ * #,##0_ &quot; g&quot;;_ * \-#,##0_ &quot; g&quot;;_ * &quot;-&quot;_ &quot; g&quot;;_ @_ &quot; g&quot;"/>
    <numFmt numFmtId="172" formatCode="0,&quot; Watts&quot;"/>
    <numFmt numFmtId="173" formatCode="0&quot; w&quot;"/>
    <numFmt numFmtId="174" formatCode="0&quot; Volts&quot;"/>
    <numFmt numFmtId="175" formatCode="0.0&quot; Volts&quot;"/>
    <numFmt numFmtId="176" formatCode="0&quot; minutes&quot;"/>
    <numFmt numFmtId="177" formatCode="0&quot;C&quot;"/>
    <numFmt numFmtId="178" formatCode="0&quot;mAh&quot;"/>
    <numFmt numFmtId="179" formatCode="0&quot; Amps&quot;"/>
    <numFmt numFmtId="180" formatCode="0.000000000"/>
    <numFmt numFmtId="181" formatCode="0.00000000"/>
    <numFmt numFmtId="182" formatCode="0&quot; mAh&quot;"/>
    <numFmt numFmtId="183" formatCode="0&quot; Watts&quot;"/>
    <numFmt numFmtId="184" formatCode="0&quot; kV&quot;"/>
  </numFmts>
  <fonts count="4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12"/>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indexed="52"/>
        <bgColor indexed="64"/>
      </patternFill>
    </fill>
    <fill>
      <patternFill patternType="solid">
        <fgColor indexed="10"/>
        <bgColor indexed="64"/>
      </patternFill>
    </fill>
    <fill>
      <patternFill patternType="solid">
        <fgColor indexed="22"/>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6">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lignment horizontal="left" vertical="center" wrapText="1"/>
    </xf>
    <xf numFmtId="0" fontId="0" fillId="33" borderId="10" xfId="0" applyFill="1"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left"/>
    </xf>
    <xf numFmtId="176" fontId="2" fillId="33" borderId="10" xfId="0" applyNumberFormat="1" applyFont="1" applyFill="1" applyBorder="1" applyAlignment="1">
      <alignment horizontal="center"/>
    </xf>
    <xf numFmtId="0" fontId="0" fillId="0" borderId="0" xfId="0" applyFill="1" applyAlignment="1">
      <alignment horizontal="center"/>
    </xf>
    <xf numFmtId="0" fontId="2" fillId="0" borderId="0" xfId="0" applyFont="1" applyFill="1" applyBorder="1" applyAlignment="1">
      <alignment horizontal="center"/>
    </xf>
    <xf numFmtId="177" fontId="0" fillId="36" borderId="10" xfId="0" applyNumberFormat="1" applyFill="1" applyBorder="1" applyAlignment="1">
      <alignment horizontal="center"/>
    </xf>
    <xf numFmtId="177" fontId="0" fillId="37" borderId="10" xfId="0" applyNumberFormat="1" applyFill="1" applyBorder="1" applyAlignment="1">
      <alignment horizontal="center"/>
    </xf>
    <xf numFmtId="178" fontId="0" fillId="33" borderId="10" xfId="0" applyNumberFormat="1" applyFill="1" applyBorder="1" applyAlignment="1">
      <alignment horizontal="center"/>
    </xf>
    <xf numFmtId="179" fontId="0" fillId="34" borderId="10" xfId="0" applyNumberFormat="1" applyFill="1" applyBorder="1" applyAlignment="1">
      <alignment horizontal="center"/>
    </xf>
    <xf numFmtId="179" fontId="0" fillId="34" borderId="11" xfId="0" applyNumberFormat="1" applyFill="1" applyBorder="1" applyAlignment="1">
      <alignment horizontal="center"/>
    </xf>
    <xf numFmtId="0" fontId="0" fillId="0" borderId="0" xfId="0" applyFill="1" applyBorder="1" applyAlignment="1">
      <alignment horizontal="center"/>
    </xf>
    <xf numFmtId="179" fontId="0" fillId="0" borderId="0" xfId="0" applyNumberFormat="1" applyFill="1" applyBorder="1" applyAlignment="1">
      <alignment horizontal="center"/>
    </xf>
    <xf numFmtId="182" fontId="0" fillId="36" borderId="10" xfId="0" applyNumberFormat="1" applyFill="1" applyBorder="1" applyAlignment="1">
      <alignment horizontal="center"/>
    </xf>
    <xf numFmtId="179" fontId="2" fillId="34" borderId="10" xfId="0" applyNumberFormat="1" applyFont="1" applyFill="1" applyBorder="1" applyAlignment="1">
      <alignment horizontal="center"/>
    </xf>
    <xf numFmtId="179" fontId="0" fillId="36" borderId="10" xfId="0" applyNumberFormat="1" applyFill="1" applyBorder="1" applyAlignment="1">
      <alignment horizontal="center"/>
    </xf>
    <xf numFmtId="183" fontId="0" fillId="34" borderId="10" xfId="0" applyNumberFormat="1" applyFill="1" applyBorder="1" applyAlignment="1">
      <alignment horizontal="center"/>
    </xf>
    <xf numFmtId="168" fontId="0" fillId="34" borderId="10" xfId="0" applyNumberFormat="1" applyFill="1" applyBorder="1" applyAlignment="1">
      <alignment horizontal="right" vertical="center" wrapText="1"/>
    </xf>
    <xf numFmtId="168" fontId="0" fillId="34" borderId="10" xfId="0" applyNumberFormat="1" applyFill="1" applyBorder="1" applyAlignment="1">
      <alignment horizontal="right"/>
    </xf>
    <xf numFmtId="183" fontId="0" fillId="36" borderId="10" xfId="0" applyNumberFormat="1" applyFill="1" applyBorder="1" applyAlignment="1">
      <alignment horizontal="right"/>
    </xf>
    <xf numFmtId="183" fontId="7" fillId="36" borderId="10" xfId="0" applyNumberFormat="1" applyFont="1" applyFill="1" applyBorder="1" applyAlignment="1">
      <alignment horizontal="right"/>
    </xf>
    <xf numFmtId="0" fontId="0" fillId="33" borderId="10" xfId="0" applyFill="1" applyBorder="1" applyAlignment="1">
      <alignment horizontal="center" vertical="center" wrapText="1"/>
    </xf>
    <xf numFmtId="0" fontId="0" fillId="37" borderId="10" xfId="0" applyFill="1" applyBorder="1" applyAlignment="1">
      <alignment horizontal="center" vertical="center" wrapText="1"/>
    </xf>
    <xf numFmtId="0" fontId="0" fillId="38" borderId="10" xfId="0" applyFill="1" applyBorder="1" applyAlignment="1">
      <alignment horizontal="center" vertical="center" wrapText="1"/>
    </xf>
    <xf numFmtId="0" fontId="0" fillId="0" borderId="0" xfId="0" applyFill="1" applyBorder="1" applyAlignment="1">
      <alignment horizontal="left"/>
    </xf>
    <xf numFmtId="184" fontId="0" fillId="0" borderId="0" xfId="0" applyNumberFormat="1" applyFill="1" applyBorder="1" applyAlignment="1">
      <alignment horizontal="center" vertical="center" wrapText="1"/>
    </xf>
    <xf numFmtId="184" fontId="0" fillId="0" borderId="0" xfId="0" applyNumberFormat="1" applyFill="1" applyBorder="1" applyAlignment="1">
      <alignment horizontal="center"/>
    </xf>
    <xf numFmtId="0" fontId="0" fillId="34" borderId="10" xfId="0" applyFill="1" applyBorder="1" applyAlignment="1">
      <alignment/>
    </xf>
    <xf numFmtId="0" fontId="0" fillId="0" borderId="10" xfId="0" applyFill="1" applyBorder="1" applyAlignment="1" applyProtection="1">
      <alignment horizontal="center"/>
      <protection locked="0"/>
    </xf>
    <xf numFmtId="184" fontId="0" fillId="34" borderId="10" xfId="0" applyNumberFormat="1" applyFill="1" applyBorder="1" applyAlignment="1">
      <alignment horizontal="center" vertical="center" wrapText="1"/>
    </xf>
    <xf numFmtId="184" fontId="0" fillId="37" borderId="10" xfId="0" applyNumberFormat="1" applyFill="1" applyBorder="1" applyAlignment="1">
      <alignment horizontal="center"/>
    </xf>
    <xf numFmtId="184" fontId="0" fillId="33" borderId="10" xfId="0" applyNumberFormat="1" applyFill="1" applyBorder="1" applyAlignment="1">
      <alignment horizontal="center" vertical="center" wrapText="1"/>
    </xf>
    <xf numFmtId="184" fontId="0" fillId="35" borderId="10" xfId="0" applyNumberFormat="1" applyFill="1" applyBorder="1" applyAlignment="1">
      <alignment horizontal="center" vertical="center" wrapText="1"/>
    </xf>
    <xf numFmtId="184" fontId="0" fillId="38" borderId="10" xfId="0" applyNumberFormat="1" applyFill="1" applyBorder="1" applyAlignment="1">
      <alignment horizontal="center"/>
    </xf>
    <xf numFmtId="0" fontId="0" fillId="37" borderId="10" xfId="0" applyFont="1" applyFill="1" applyBorder="1" applyAlignment="1">
      <alignment horizontal="center"/>
    </xf>
    <xf numFmtId="0" fontId="0" fillId="35" borderId="0" xfId="0" applyFill="1" applyAlignment="1">
      <alignment horizontal="center"/>
    </xf>
    <xf numFmtId="0" fontId="0" fillId="34" borderId="0" xfId="0" applyFill="1" applyAlignment="1">
      <alignment horizontal="center"/>
    </xf>
    <xf numFmtId="0" fontId="0" fillId="33" borderId="0" xfId="0" applyFill="1" applyAlignment="1">
      <alignment horizontal="center"/>
    </xf>
    <xf numFmtId="0" fontId="0" fillId="37" borderId="0" xfId="0" applyFill="1" applyAlignment="1">
      <alignment horizontal="center"/>
    </xf>
    <xf numFmtId="177" fontId="0" fillId="36" borderId="10" xfId="0" applyNumberFormat="1" applyFill="1" applyBorder="1" applyAlignment="1">
      <alignment horizontal="center"/>
    </xf>
    <xf numFmtId="0" fontId="2" fillId="34" borderId="12" xfId="0" applyFont="1" applyFill="1" applyBorder="1" applyAlignment="1">
      <alignment horizontal="center" vertical="center" textRotation="90" wrapText="1"/>
    </xf>
    <xf numFmtId="0" fontId="2" fillId="34" borderId="13" xfId="0" applyFont="1" applyFill="1" applyBorder="1" applyAlignment="1">
      <alignment horizontal="center" vertical="center" textRotation="90" wrapText="1"/>
    </xf>
    <xf numFmtId="0" fontId="2" fillId="34" borderId="14" xfId="0" applyFont="1" applyFill="1" applyBorder="1" applyAlignment="1">
      <alignment horizontal="center" vertical="center" textRotation="90" wrapText="1"/>
    </xf>
    <xf numFmtId="0" fontId="2" fillId="33" borderId="11" xfId="0" applyFont="1" applyFill="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horizontal="center"/>
    </xf>
    <xf numFmtId="0" fontId="2" fillId="34" borderId="17" xfId="0" applyFont="1" applyFill="1" applyBorder="1" applyAlignment="1">
      <alignment horizontal="center" vertical="center" textRotation="90" wrapText="1"/>
    </xf>
    <xf numFmtId="0" fontId="5"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5" fillId="34" borderId="10" xfId="0" applyFont="1" applyFill="1" applyBorder="1" applyAlignment="1">
      <alignment horizontal="center" vertical="center" textRotation="90" wrapText="1"/>
    </xf>
    <xf numFmtId="0" fontId="5" fillId="34" borderId="18" xfId="0" applyFont="1" applyFill="1" applyBorder="1" applyAlignment="1">
      <alignment horizontal="center" vertical="center" textRotation="90" wrapText="1"/>
    </xf>
    <xf numFmtId="0" fontId="5" fillId="34" borderId="0" xfId="0" applyFont="1" applyFill="1" applyBorder="1" applyAlignment="1">
      <alignment horizontal="center" vertical="center" textRotation="90" wrapText="1"/>
    </xf>
    <xf numFmtId="0" fontId="0" fillId="0" borderId="0" xfId="0" applyAlignment="1">
      <alignment horizontal="left" vertical="center" wrapText="1"/>
    </xf>
    <xf numFmtId="0" fontId="0" fillId="36" borderId="10" xfId="0" applyFill="1" applyBorder="1" applyAlignment="1">
      <alignment horizontal="center"/>
    </xf>
    <xf numFmtId="0" fontId="2" fillId="33" borderId="10" xfId="0" applyFont="1" applyFill="1" applyBorder="1" applyAlignment="1">
      <alignment horizontal="center" vertical="center" wrapText="1"/>
    </xf>
    <xf numFmtId="0" fontId="5" fillId="0" borderId="0" xfId="0" applyFont="1" applyAlignment="1">
      <alignment horizontal="left"/>
    </xf>
    <xf numFmtId="0" fontId="2" fillId="0" borderId="0" xfId="0" applyFont="1" applyAlignment="1">
      <alignment horizontal="left"/>
    </xf>
    <xf numFmtId="0" fontId="2" fillId="36" borderId="10" xfId="0" applyFont="1" applyFill="1" applyBorder="1" applyAlignment="1">
      <alignment horizontal="center"/>
    </xf>
    <xf numFmtId="0" fontId="5" fillId="36" borderId="12" xfId="0" applyFont="1" applyFill="1" applyBorder="1" applyAlignment="1">
      <alignment horizontal="left" vertical="top" wrapText="1"/>
    </xf>
    <xf numFmtId="0" fontId="0" fillId="36" borderId="13" xfId="0" applyFill="1" applyBorder="1" applyAlignment="1">
      <alignment horizontal="left" vertical="top" wrapText="1"/>
    </xf>
    <xf numFmtId="0" fontId="0" fillId="36" borderId="14" xfId="0" applyFill="1" applyBorder="1" applyAlignment="1">
      <alignment horizontal="left" vertical="top" wrapText="1"/>
    </xf>
    <xf numFmtId="0" fontId="6" fillId="37" borderId="10" xfId="0" applyFont="1" applyFill="1" applyBorder="1" applyAlignment="1">
      <alignment horizontal="left" vertical="top" wrapText="1"/>
    </xf>
    <xf numFmtId="0" fontId="7" fillId="37" borderId="10" xfId="0" applyFont="1" applyFill="1" applyBorder="1" applyAlignment="1">
      <alignment horizontal="left" vertical="top" wrapText="1"/>
    </xf>
    <xf numFmtId="0" fontId="5" fillId="39" borderId="10" xfId="0" applyFont="1" applyFill="1" applyBorder="1" applyAlignment="1">
      <alignment horizontal="left" vertical="top" wrapText="1"/>
    </xf>
    <xf numFmtId="0" fontId="0" fillId="39" borderId="10" xfId="0" applyFill="1" applyBorder="1" applyAlignment="1">
      <alignment horizontal="left" vertical="top" wrapText="1"/>
    </xf>
    <xf numFmtId="0" fontId="5" fillId="35" borderId="10" xfId="0" applyFont="1" applyFill="1" applyBorder="1" applyAlignment="1">
      <alignment horizontal="left" vertical="top" wrapText="1"/>
    </xf>
    <xf numFmtId="0" fontId="0" fillId="35" borderId="10" xfId="0" applyFill="1" applyBorder="1" applyAlignment="1">
      <alignment horizontal="left" vertical="top" wrapText="1"/>
    </xf>
    <xf numFmtId="0" fontId="0" fillId="34" borderId="10" xfId="0" applyFill="1" applyBorder="1" applyAlignment="1">
      <alignment horizontal="left" vertical="center" wrapText="1"/>
    </xf>
    <xf numFmtId="0" fontId="5" fillId="33" borderId="10" xfId="0" applyFont="1" applyFill="1" applyBorder="1" applyAlignment="1">
      <alignment horizontal="left" vertical="top" wrapText="1"/>
    </xf>
    <xf numFmtId="0" fontId="0" fillId="33" borderId="10"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9525</xdr:rowOff>
    </xdr:from>
    <xdr:to>
      <xdr:col>1</xdr:col>
      <xdr:colOff>962025</xdr:colOff>
      <xdr:row>14</xdr:row>
      <xdr:rowOff>0</xdr:rowOff>
    </xdr:to>
    <xdr:pic>
      <xdr:nvPicPr>
        <xdr:cNvPr id="1" name="Picture 1" descr="LOGO"/>
        <xdr:cNvPicPr preferRelativeResize="1">
          <a:picLocks noChangeAspect="1"/>
        </xdr:cNvPicPr>
      </xdr:nvPicPr>
      <xdr:blipFill>
        <a:blip r:embed="rId1"/>
        <a:stretch>
          <a:fillRect/>
        </a:stretch>
      </xdr:blipFill>
      <xdr:spPr>
        <a:xfrm>
          <a:off x="9525" y="533400"/>
          <a:ext cx="1266825" cy="2057400"/>
        </a:xfrm>
        <a:prstGeom prst="rect">
          <a:avLst/>
        </a:prstGeom>
        <a:noFill/>
        <a:ln w="9525" cmpd="sng">
          <a:noFill/>
        </a:ln>
      </xdr:spPr>
    </xdr:pic>
    <xdr:clientData/>
  </xdr:twoCellAnchor>
  <xdr:twoCellAnchor editAs="oneCell">
    <xdr:from>
      <xdr:col>4</xdr:col>
      <xdr:colOff>9525</xdr:colOff>
      <xdr:row>82</xdr:row>
      <xdr:rowOff>9525</xdr:rowOff>
    </xdr:from>
    <xdr:to>
      <xdr:col>6</xdr:col>
      <xdr:colOff>0</xdr:colOff>
      <xdr:row>90</xdr:row>
      <xdr:rowOff>0</xdr:rowOff>
    </xdr:to>
    <xdr:pic>
      <xdr:nvPicPr>
        <xdr:cNvPr id="2" name="Picture 3" descr="LOGO"/>
        <xdr:cNvPicPr preferRelativeResize="1">
          <a:picLocks noChangeAspect="1"/>
        </xdr:cNvPicPr>
      </xdr:nvPicPr>
      <xdr:blipFill>
        <a:blip r:embed="rId1"/>
        <a:stretch>
          <a:fillRect/>
        </a:stretch>
      </xdr:blipFill>
      <xdr:spPr>
        <a:xfrm>
          <a:off x="3133725" y="13649325"/>
          <a:ext cx="1724025" cy="1285875"/>
        </a:xfrm>
        <a:prstGeom prst="rect">
          <a:avLst/>
        </a:prstGeom>
        <a:noFill/>
        <a:ln w="9525" cmpd="sng">
          <a:noFill/>
        </a:ln>
      </xdr:spPr>
    </xdr:pic>
    <xdr:clientData/>
  </xdr:twoCellAnchor>
  <xdr:twoCellAnchor editAs="oneCell">
    <xdr:from>
      <xdr:col>4</xdr:col>
      <xdr:colOff>9525</xdr:colOff>
      <xdr:row>228</xdr:row>
      <xdr:rowOff>9525</xdr:rowOff>
    </xdr:from>
    <xdr:to>
      <xdr:col>6</xdr:col>
      <xdr:colOff>857250</xdr:colOff>
      <xdr:row>239</xdr:row>
      <xdr:rowOff>0</xdr:rowOff>
    </xdr:to>
    <xdr:pic>
      <xdr:nvPicPr>
        <xdr:cNvPr id="3" name="Picture 6" descr="LOGO"/>
        <xdr:cNvPicPr preferRelativeResize="1">
          <a:picLocks noChangeAspect="1"/>
        </xdr:cNvPicPr>
      </xdr:nvPicPr>
      <xdr:blipFill>
        <a:blip r:embed="rId1"/>
        <a:stretch>
          <a:fillRect/>
        </a:stretch>
      </xdr:blipFill>
      <xdr:spPr>
        <a:xfrm>
          <a:off x="3133725" y="37604700"/>
          <a:ext cx="2581275" cy="1771650"/>
        </a:xfrm>
        <a:prstGeom prst="rect">
          <a:avLst/>
        </a:prstGeom>
        <a:noFill/>
        <a:ln w="9525" cmpd="sng">
          <a:noFill/>
        </a:ln>
      </xdr:spPr>
    </xdr:pic>
    <xdr:clientData/>
  </xdr:twoCellAnchor>
  <xdr:twoCellAnchor editAs="oneCell">
    <xdr:from>
      <xdr:col>6</xdr:col>
      <xdr:colOff>752475</xdr:colOff>
      <xdr:row>180</xdr:row>
      <xdr:rowOff>9525</xdr:rowOff>
    </xdr:from>
    <xdr:to>
      <xdr:col>7</xdr:col>
      <xdr:colOff>876300</xdr:colOff>
      <xdr:row>184</xdr:row>
      <xdr:rowOff>0</xdr:rowOff>
    </xdr:to>
    <xdr:pic>
      <xdr:nvPicPr>
        <xdr:cNvPr id="4" name="Picture 8" descr="LOGO"/>
        <xdr:cNvPicPr preferRelativeResize="1">
          <a:picLocks noChangeAspect="1"/>
        </xdr:cNvPicPr>
      </xdr:nvPicPr>
      <xdr:blipFill>
        <a:blip r:embed="rId1"/>
        <a:stretch>
          <a:fillRect/>
        </a:stretch>
      </xdr:blipFill>
      <xdr:spPr>
        <a:xfrm>
          <a:off x="5610225" y="29794200"/>
          <a:ext cx="990600" cy="676275"/>
        </a:xfrm>
        <a:prstGeom prst="rect">
          <a:avLst/>
        </a:prstGeom>
        <a:noFill/>
        <a:ln w="9525" cmpd="sng">
          <a:noFill/>
        </a:ln>
      </xdr:spPr>
    </xdr:pic>
    <xdr:clientData/>
  </xdr:twoCellAnchor>
  <xdr:twoCellAnchor editAs="oneCell">
    <xdr:from>
      <xdr:col>6</xdr:col>
      <xdr:colOff>762000</xdr:colOff>
      <xdr:row>147</xdr:row>
      <xdr:rowOff>9525</xdr:rowOff>
    </xdr:from>
    <xdr:to>
      <xdr:col>7</xdr:col>
      <xdr:colOff>885825</xdr:colOff>
      <xdr:row>151</xdr:row>
      <xdr:rowOff>0</xdr:rowOff>
    </xdr:to>
    <xdr:pic>
      <xdr:nvPicPr>
        <xdr:cNvPr id="5" name="Picture 9" descr="LOGO"/>
        <xdr:cNvPicPr preferRelativeResize="1">
          <a:picLocks noChangeAspect="1"/>
        </xdr:cNvPicPr>
      </xdr:nvPicPr>
      <xdr:blipFill>
        <a:blip r:embed="rId1"/>
        <a:stretch>
          <a:fillRect/>
        </a:stretch>
      </xdr:blipFill>
      <xdr:spPr>
        <a:xfrm>
          <a:off x="5619750" y="24412575"/>
          <a:ext cx="9906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9"/>
  <sheetViews>
    <sheetView tabSelected="1" zoomScalePageLayoutView="0" workbookViewId="0" topLeftCell="A1">
      <selection activeCell="C233" sqref="C233"/>
    </sheetView>
  </sheetViews>
  <sheetFormatPr defaultColWidth="9.140625" defaultRowHeight="12.75"/>
  <cols>
    <col min="1" max="1" width="4.7109375" style="1" customWidth="1"/>
    <col min="2" max="3" width="14.57421875" style="1" customWidth="1"/>
    <col min="4" max="7" width="13.00390625" style="1" customWidth="1"/>
    <col min="8" max="8" width="13.421875" style="1" customWidth="1"/>
    <col min="9" max="9" width="12.140625" style="1" customWidth="1"/>
    <col min="10" max="10" width="15.57421875" style="1" customWidth="1"/>
    <col min="11" max="11" width="11.8515625" style="1" customWidth="1"/>
    <col min="12" max="12" width="11.7109375" style="1" bestFit="1" customWidth="1"/>
    <col min="13" max="16384" width="9.140625" style="1" customWidth="1"/>
  </cols>
  <sheetData>
    <row r="1" spans="1:8" ht="15.75">
      <c r="A1" s="61" t="s">
        <v>58</v>
      </c>
      <c r="B1" s="62"/>
      <c r="C1" s="62"/>
      <c r="D1" s="62"/>
      <c r="E1" s="62"/>
      <c r="F1" s="62"/>
      <c r="G1" s="62"/>
      <c r="H1" s="62"/>
    </row>
    <row r="2" spans="1:8" ht="12.75">
      <c r="A2" s="58" t="s">
        <v>33</v>
      </c>
      <c r="B2" s="58"/>
      <c r="C2" s="58"/>
      <c r="D2" s="58"/>
      <c r="E2" s="58"/>
      <c r="F2" s="58"/>
      <c r="G2" s="58"/>
      <c r="H2" s="58"/>
    </row>
    <row r="3" spans="1:8" ht="12.75">
      <c r="A3" s="58"/>
      <c r="B3" s="58"/>
      <c r="C3" s="58"/>
      <c r="D3" s="58"/>
      <c r="E3" s="58"/>
      <c r="F3" s="58"/>
      <c r="G3" s="58"/>
      <c r="H3" s="58"/>
    </row>
    <row r="4" ht="12.75"/>
    <row r="5" spans="3:8" ht="15" customHeight="1">
      <c r="C5" s="69" t="s">
        <v>2</v>
      </c>
      <c r="D5" s="71" t="s">
        <v>3</v>
      </c>
      <c r="E5" s="53" t="s">
        <v>4</v>
      </c>
      <c r="F5" s="74" t="s">
        <v>5</v>
      </c>
      <c r="G5" s="64" t="s">
        <v>37</v>
      </c>
      <c r="H5" s="67" t="s">
        <v>38</v>
      </c>
    </row>
    <row r="6" spans="3:8" ht="15" customHeight="1">
      <c r="C6" s="70"/>
      <c r="D6" s="72"/>
      <c r="E6" s="54"/>
      <c r="F6" s="75"/>
      <c r="G6" s="65"/>
      <c r="H6" s="68"/>
    </row>
    <row r="7" spans="3:8" ht="15" customHeight="1">
      <c r="C7" s="70"/>
      <c r="D7" s="72"/>
      <c r="E7" s="54"/>
      <c r="F7" s="75"/>
      <c r="G7" s="65"/>
      <c r="H7" s="68"/>
    </row>
    <row r="8" spans="3:8" ht="15" customHeight="1">
      <c r="C8" s="70"/>
      <c r="D8" s="72"/>
      <c r="E8" s="54"/>
      <c r="F8" s="75"/>
      <c r="G8" s="65"/>
      <c r="H8" s="68"/>
    </row>
    <row r="9" spans="3:8" ht="15" customHeight="1">
      <c r="C9" s="70"/>
      <c r="D9" s="72"/>
      <c r="E9" s="54"/>
      <c r="F9" s="75"/>
      <c r="G9" s="65"/>
      <c r="H9" s="68"/>
    </row>
    <row r="10" spans="3:8" ht="15" customHeight="1">
      <c r="C10" s="70"/>
      <c r="D10" s="72"/>
      <c r="E10" s="54"/>
      <c r="F10" s="75"/>
      <c r="G10" s="65"/>
      <c r="H10" s="68"/>
    </row>
    <row r="11" spans="3:8" ht="15" customHeight="1">
      <c r="C11" s="70"/>
      <c r="D11" s="72"/>
      <c r="E11" s="54"/>
      <c r="F11" s="75"/>
      <c r="G11" s="65"/>
      <c r="H11" s="68"/>
    </row>
    <row r="12" spans="3:8" ht="15" customHeight="1">
      <c r="C12" s="70"/>
      <c r="D12" s="72"/>
      <c r="E12" s="54"/>
      <c r="F12" s="75"/>
      <c r="G12" s="65"/>
      <c r="H12" s="68"/>
    </row>
    <row r="13" spans="3:8" ht="15" customHeight="1">
      <c r="C13" s="70"/>
      <c r="D13" s="72"/>
      <c r="E13" s="54"/>
      <c r="F13" s="75"/>
      <c r="G13" s="65"/>
      <c r="H13" s="68"/>
    </row>
    <row r="14" spans="3:8" ht="15" customHeight="1">
      <c r="C14" s="70"/>
      <c r="D14" s="72"/>
      <c r="E14" s="54"/>
      <c r="F14" s="75"/>
      <c r="G14" s="66"/>
      <c r="H14" s="68"/>
    </row>
    <row r="15" spans="1:8" ht="12.75" customHeight="1">
      <c r="A15" s="55" t="s">
        <v>1</v>
      </c>
      <c r="B15" s="23">
        <v>50</v>
      </c>
      <c r="C15" s="25">
        <f>B15/1000*150</f>
        <v>7.5</v>
      </c>
      <c r="D15" s="25">
        <f>B15/1000*200</f>
        <v>10</v>
      </c>
      <c r="E15" s="25">
        <f>B15/1000*240</f>
        <v>12</v>
      </c>
      <c r="F15" s="25">
        <f>B15/1000*280</f>
        <v>14</v>
      </c>
      <c r="G15" s="25">
        <f>B15/1000*330</f>
        <v>16.5</v>
      </c>
      <c r="H15" s="26">
        <f>B15/1000*440</f>
        <v>22</v>
      </c>
    </row>
    <row r="16" spans="1:8" ht="12.75">
      <c r="A16" s="55"/>
      <c r="B16" s="23">
        <v>100</v>
      </c>
      <c r="C16" s="25">
        <f aca="true" t="shared" si="0" ref="C16:C74">B16/1000*150</f>
        <v>15</v>
      </c>
      <c r="D16" s="25">
        <f aca="true" t="shared" si="1" ref="D16:D54">B16/1000*200</f>
        <v>20</v>
      </c>
      <c r="E16" s="25">
        <f aca="true" t="shared" si="2" ref="E16:E54">B16/1000*240</f>
        <v>24</v>
      </c>
      <c r="F16" s="25">
        <f aca="true" t="shared" si="3" ref="F16:F54">B16/1000*280</f>
        <v>28</v>
      </c>
      <c r="G16" s="25">
        <f aca="true" t="shared" si="4" ref="G16:G54">B16/1000*330</f>
        <v>33</v>
      </c>
      <c r="H16" s="26">
        <f aca="true" t="shared" si="5" ref="H16:H54">B16/1000*440</f>
        <v>44</v>
      </c>
    </row>
    <row r="17" spans="1:8" ht="12.75">
      <c r="A17" s="55"/>
      <c r="B17" s="23">
        <v>150</v>
      </c>
      <c r="C17" s="25">
        <f t="shared" si="0"/>
        <v>22.5</v>
      </c>
      <c r="D17" s="25">
        <f t="shared" si="1"/>
        <v>30</v>
      </c>
      <c r="E17" s="25">
        <f t="shared" si="2"/>
        <v>36</v>
      </c>
      <c r="F17" s="25">
        <f t="shared" si="3"/>
        <v>42</v>
      </c>
      <c r="G17" s="25">
        <f t="shared" si="4"/>
        <v>49.5</v>
      </c>
      <c r="H17" s="26">
        <f t="shared" si="5"/>
        <v>66</v>
      </c>
    </row>
    <row r="18" spans="1:8" ht="12.75">
      <c r="A18" s="55"/>
      <c r="B18" s="23">
        <v>200</v>
      </c>
      <c r="C18" s="25">
        <f t="shared" si="0"/>
        <v>30</v>
      </c>
      <c r="D18" s="25">
        <f t="shared" si="1"/>
        <v>40</v>
      </c>
      <c r="E18" s="25">
        <f t="shared" si="2"/>
        <v>48</v>
      </c>
      <c r="F18" s="25">
        <f t="shared" si="3"/>
        <v>56</v>
      </c>
      <c r="G18" s="25">
        <f t="shared" si="4"/>
        <v>66</v>
      </c>
      <c r="H18" s="26">
        <f t="shared" si="5"/>
        <v>88</v>
      </c>
    </row>
    <row r="19" spans="1:8" ht="12.75">
      <c r="A19" s="55"/>
      <c r="B19" s="23">
        <v>250</v>
      </c>
      <c r="C19" s="25">
        <f t="shared" si="0"/>
        <v>37.5</v>
      </c>
      <c r="D19" s="25">
        <f t="shared" si="1"/>
        <v>50</v>
      </c>
      <c r="E19" s="25">
        <f t="shared" si="2"/>
        <v>60</v>
      </c>
      <c r="F19" s="25">
        <f t="shared" si="3"/>
        <v>70</v>
      </c>
      <c r="G19" s="25">
        <f t="shared" si="4"/>
        <v>82.5</v>
      </c>
      <c r="H19" s="26">
        <f t="shared" si="5"/>
        <v>110</v>
      </c>
    </row>
    <row r="20" spans="1:8" ht="12.75">
      <c r="A20" s="55"/>
      <c r="B20" s="23">
        <v>300</v>
      </c>
      <c r="C20" s="25">
        <f t="shared" si="0"/>
        <v>45</v>
      </c>
      <c r="D20" s="25">
        <f t="shared" si="1"/>
        <v>60</v>
      </c>
      <c r="E20" s="25">
        <f t="shared" si="2"/>
        <v>72</v>
      </c>
      <c r="F20" s="25">
        <f t="shared" si="3"/>
        <v>84</v>
      </c>
      <c r="G20" s="25">
        <f t="shared" si="4"/>
        <v>99</v>
      </c>
      <c r="H20" s="26">
        <f t="shared" si="5"/>
        <v>132</v>
      </c>
    </row>
    <row r="21" spans="1:8" ht="12.75">
      <c r="A21" s="55"/>
      <c r="B21" s="23">
        <v>350</v>
      </c>
      <c r="C21" s="25">
        <f t="shared" si="0"/>
        <v>52.5</v>
      </c>
      <c r="D21" s="25">
        <f t="shared" si="1"/>
        <v>70</v>
      </c>
      <c r="E21" s="25">
        <f t="shared" si="2"/>
        <v>84</v>
      </c>
      <c r="F21" s="25">
        <f t="shared" si="3"/>
        <v>98</v>
      </c>
      <c r="G21" s="25">
        <f t="shared" si="4"/>
        <v>115.49999999999999</v>
      </c>
      <c r="H21" s="26">
        <f t="shared" si="5"/>
        <v>154</v>
      </c>
    </row>
    <row r="22" spans="1:8" ht="12.75">
      <c r="A22" s="55"/>
      <c r="B22" s="24">
        <v>400</v>
      </c>
      <c r="C22" s="25">
        <f t="shared" si="0"/>
        <v>60</v>
      </c>
      <c r="D22" s="25">
        <f t="shared" si="1"/>
        <v>80</v>
      </c>
      <c r="E22" s="25">
        <f t="shared" si="2"/>
        <v>96</v>
      </c>
      <c r="F22" s="25">
        <f t="shared" si="3"/>
        <v>112</v>
      </c>
      <c r="G22" s="25">
        <f t="shared" si="4"/>
        <v>132</v>
      </c>
      <c r="H22" s="26">
        <f t="shared" si="5"/>
        <v>176</v>
      </c>
    </row>
    <row r="23" spans="1:8" ht="12.75">
      <c r="A23" s="55"/>
      <c r="B23" s="24">
        <v>450</v>
      </c>
      <c r="C23" s="25">
        <f t="shared" si="0"/>
        <v>67.5</v>
      </c>
      <c r="D23" s="25">
        <f t="shared" si="1"/>
        <v>90</v>
      </c>
      <c r="E23" s="25">
        <f t="shared" si="2"/>
        <v>108</v>
      </c>
      <c r="F23" s="25">
        <f t="shared" si="3"/>
        <v>126</v>
      </c>
      <c r="G23" s="25">
        <f t="shared" si="4"/>
        <v>148.5</v>
      </c>
      <c r="H23" s="26">
        <f t="shared" si="5"/>
        <v>198</v>
      </c>
    </row>
    <row r="24" spans="1:8" ht="12.75">
      <c r="A24" s="55"/>
      <c r="B24" s="24">
        <v>500</v>
      </c>
      <c r="C24" s="25">
        <f t="shared" si="0"/>
        <v>75</v>
      </c>
      <c r="D24" s="25">
        <f t="shared" si="1"/>
        <v>100</v>
      </c>
      <c r="E24" s="25">
        <f t="shared" si="2"/>
        <v>120</v>
      </c>
      <c r="F24" s="25">
        <f t="shared" si="3"/>
        <v>140</v>
      </c>
      <c r="G24" s="25">
        <f t="shared" si="4"/>
        <v>165</v>
      </c>
      <c r="H24" s="26">
        <f t="shared" si="5"/>
        <v>220</v>
      </c>
    </row>
    <row r="25" spans="1:8" ht="12.75">
      <c r="A25" s="55"/>
      <c r="B25" s="24">
        <v>550</v>
      </c>
      <c r="C25" s="25">
        <f t="shared" si="0"/>
        <v>82.5</v>
      </c>
      <c r="D25" s="25">
        <f t="shared" si="1"/>
        <v>110.00000000000001</v>
      </c>
      <c r="E25" s="25">
        <f t="shared" si="2"/>
        <v>132</v>
      </c>
      <c r="F25" s="25">
        <f t="shared" si="3"/>
        <v>154</v>
      </c>
      <c r="G25" s="25">
        <f t="shared" si="4"/>
        <v>181.50000000000003</v>
      </c>
      <c r="H25" s="26">
        <f t="shared" si="5"/>
        <v>242.00000000000003</v>
      </c>
    </row>
    <row r="26" spans="1:8" ht="12.75">
      <c r="A26" s="55"/>
      <c r="B26" s="24">
        <v>600</v>
      </c>
      <c r="C26" s="25">
        <f t="shared" si="0"/>
        <v>90</v>
      </c>
      <c r="D26" s="25">
        <f t="shared" si="1"/>
        <v>120</v>
      </c>
      <c r="E26" s="25">
        <f t="shared" si="2"/>
        <v>144</v>
      </c>
      <c r="F26" s="25">
        <f t="shared" si="3"/>
        <v>168</v>
      </c>
      <c r="G26" s="25">
        <f t="shared" si="4"/>
        <v>198</v>
      </c>
      <c r="H26" s="26">
        <f t="shared" si="5"/>
        <v>264</v>
      </c>
    </row>
    <row r="27" spans="1:8" ht="12.75">
      <c r="A27" s="55"/>
      <c r="B27" s="24">
        <v>650</v>
      </c>
      <c r="C27" s="25">
        <f t="shared" si="0"/>
        <v>97.5</v>
      </c>
      <c r="D27" s="25">
        <f t="shared" si="1"/>
        <v>130</v>
      </c>
      <c r="E27" s="25">
        <f t="shared" si="2"/>
        <v>156</v>
      </c>
      <c r="F27" s="25">
        <f t="shared" si="3"/>
        <v>182</v>
      </c>
      <c r="G27" s="25">
        <f t="shared" si="4"/>
        <v>214.5</v>
      </c>
      <c r="H27" s="26">
        <f t="shared" si="5"/>
        <v>286</v>
      </c>
    </row>
    <row r="28" spans="1:8" ht="12.75">
      <c r="A28" s="55"/>
      <c r="B28" s="24">
        <v>700</v>
      </c>
      <c r="C28" s="25">
        <f t="shared" si="0"/>
        <v>105</v>
      </c>
      <c r="D28" s="25">
        <f t="shared" si="1"/>
        <v>140</v>
      </c>
      <c r="E28" s="25">
        <f t="shared" si="2"/>
        <v>168</v>
      </c>
      <c r="F28" s="25">
        <f t="shared" si="3"/>
        <v>196</v>
      </c>
      <c r="G28" s="25">
        <f t="shared" si="4"/>
        <v>230.99999999999997</v>
      </c>
      <c r="H28" s="26">
        <f t="shared" si="5"/>
        <v>308</v>
      </c>
    </row>
    <row r="29" spans="1:8" ht="12.75">
      <c r="A29" s="55"/>
      <c r="B29" s="24">
        <v>750</v>
      </c>
      <c r="C29" s="25">
        <f t="shared" si="0"/>
        <v>112.5</v>
      </c>
      <c r="D29" s="25">
        <f t="shared" si="1"/>
        <v>150</v>
      </c>
      <c r="E29" s="25">
        <f t="shared" si="2"/>
        <v>180</v>
      </c>
      <c r="F29" s="25">
        <f t="shared" si="3"/>
        <v>210</v>
      </c>
      <c r="G29" s="25">
        <f t="shared" si="4"/>
        <v>247.5</v>
      </c>
      <c r="H29" s="26">
        <f t="shared" si="5"/>
        <v>330</v>
      </c>
    </row>
    <row r="30" spans="1:8" ht="12.75">
      <c r="A30" s="55"/>
      <c r="B30" s="24">
        <v>800</v>
      </c>
      <c r="C30" s="25">
        <f t="shared" si="0"/>
        <v>120</v>
      </c>
      <c r="D30" s="25">
        <f t="shared" si="1"/>
        <v>160</v>
      </c>
      <c r="E30" s="25">
        <f t="shared" si="2"/>
        <v>192</v>
      </c>
      <c r="F30" s="25">
        <f t="shared" si="3"/>
        <v>224</v>
      </c>
      <c r="G30" s="25">
        <f t="shared" si="4"/>
        <v>264</v>
      </c>
      <c r="H30" s="26">
        <f t="shared" si="5"/>
        <v>352</v>
      </c>
    </row>
    <row r="31" spans="1:8" ht="12.75">
      <c r="A31" s="55"/>
      <c r="B31" s="24">
        <v>850</v>
      </c>
      <c r="C31" s="25">
        <f t="shared" si="0"/>
        <v>127.5</v>
      </c>
      <c r="D31" s="25">
        <f t="shared" si="1"/>
        <v>170</v>
      </c>
      <c r="E31" s="25">
        <f t="shared" si="2"/>
        <v>204</v>
      </c>
      <c r="F31" s="25">
        <f t="shared" si="3"/>
        <v>238</v>
      </c>
      <c r="G31" s="25">
        <f t="shared" si="4"/>
        <v>280.5</v>
      </c>
      <c r="H31" s="26">
        <f t="shared" si="5"/>
        <v>374</v>
      </c>
    </row>
    <row r="32" spans="1:8" ht="12.75">
      <c r="A32" s="55"/>
      <c r="B32" s="24">
        <v>900</v>
      </c>
      <c r="C32" s="25">
        <f t="shared" si="0"/>
        <v>135</v>
      </c>
      <c r="D32" s="25">
        <f t="shared" si="1"/>
        <v>180</v>
      </c>
      <c r="E32" s="25">
        <f t="shared" si="2"/>
        <v>216</v>
      </c>
      <c r="F32" s="25">
        <f t="shared" si="3"/>
        <v>252</v>
      </c>
      <c r="G32" s="25">
        <f t="shared" si="4"/>
        <v>297</v>
      </c>
      <c r="H32" s="26">
        <f t="shared" si="5"/>
        <v>396</v>
      </c>
    </row>
    <row r="33" spans="1:8" ht="12.75">
      <c r="A33" s="55"/>
      <c r="B33" s="24">
        <v>950</v>
      </c>
      <c r="C33" s="25">
        <f t="shared" si="0"/>
        <v>142.5</v>
      </c>
      <c r="D33" s="25">
        <f t="shared" si="1"/>
        <v>190</v>
      </c>
      <c r="E33" s="25">
        <f t="shared" si="2"/>
        <v>228</v>
      </c>
      <c r="F33" s="25">
        <f t="shared" si="3"/>
        <v>266</v>
      </c>
      <c r="G33" s="25">
        <f t="shared" si="4"/>
        <v>313.5</v>
      </c>
      <c r="H33" s="26">
        <f t="shared" si="5"/>
        <v>418</v>
      </c>
    </row>
    <row r="34" spans="1:8" ht="12.75">
      <c r="A34" s="55"/>
      <c r="B34" s="24">
        <v>1000</v>
      </c>
      <c r="C34" s="25">
        <f t="shared" si="0"/>
        <v>150</v>
      </c>
      <c r="D34" s="25">
        <f t="shared" si="1"/>
        <v>200</v>
      </c>
      <c r="E34" s="25">
        <f t="shared" si="2"/>
        <v>240</v>
      </c>
      <c r="F34" s="25">
        <f t="shared" si="3"/>
        <v>280</v>
      </c>
      <c r="G34" s="25">
        <f t="shared" si="4"/>
        <v>330</v>
      </c>
      <c r="H34" s="26">
        <f t="shared" si="5"/>
        <v>440</v>
      </c>
    </row>
    <row r="35" spans="1:8" ht="12.75">
      <c r="A35" s="55"/>
      <c r="B35" s="24">
        <v>1050</v>
      </c>
      <c r="C35" s="25">
        <f t="shared" si="0"/>
        <v>157.5</v>
      </c>
      <c r="D35" s="25">
        <f t="shared" si="1"/>
        <v>210</v>
      </c>
      <c r="E35" s="25">
        <f t="shared" si="2"/>
        <v>252</v>
      </c>
      <c r="F35" s="25">
        <f t="shared" si="3"/>
        <v>294</v>
      </c>
      <c r="G35" s="25">
        <f t="shared" si="4"/>
        <v>346.5</v>
      </c>
      <c r="H35" s="26">
        <f t="shared" si="5"/>
        <v>462</v>
      </c>
    </row>
    <row r="36" spans="1:8" ht="12.75">
      <c r="A36" s="55"/>
      <c r="B36" s="24">
        <v>1100</v>
      </c>
      <c r="C36" s="25">
        <f t="shared" si="0"/>
        <v>165</v>
      </c>
      <c r="D36" s="25">
        <f t="shared" si="1"/>
        <v>220.00000000000003</v>
      </c>
      <c r="E36" s="25">
        <f t="shared" si="2"/>
        <v>264</v>
      </c>
      <c r="F36" s="25">
        <f t="shared" si="3"/>
        <v>308</v>
      </c>
      <c r="G36" s="25">
        <f t="shared" si="4"/>
        <v>363.00000000000006</v>
      </c>
      <c r="H36" s="26">
        <f t="shared" si="5"/>
        <v>484.00000000000006</v>
      </c>
    </row>
    <row r="37" spans="1:8" ht="12.75">
      <c r="A37" s="55"/>
      <c r="B37" s="24">
        <v>1150</v>
      </c>
      <c r="C37" s="25">
        <f t="shared" si="0"/>
        <v>172.5</v>
      </c>
      <c r="D37" s="25">
        <f t="shared" si="1"/>
        <v>229.99999999999997</v>
      </c>
      <c r="E37" s="25">
        <f t="shared" si="2"/>
        <v>276</v>
      </c>
      <c r="F37" s="25">
        <f t="shared" si="3"/>
        <v>322</v>
      </c>
      <c r="G37" s="25">
        <f t="shared" si="4"/>
        <v>379.49999999999994</v>
      </c>
      <c r="H37" s="26">
        <f t="shared" si="5"/>
        <v>505.99999999999994</v>
      </c>
    </row>
    <row r="38" spans="1:8" ht="12.75">
      <c r="A38" s="55"/>
      <c r="B38" s="24">
        <v>1200</v>
      </c>
      <c r="C38" s="25">
        <f t="shared" si="0"/>
        <v>180</v>
      </c>
      <c r="D38" s="25">
        <f t="shared" si="1"/>
        <v>240</v>
      </c>
      <c r="E38" s="25">
        <f t="shared" si="2"/>
        <v>288</v>
      </c>
      <c r="F38" s="25">
        <f t="shared" si="3"/>
        <v>336</v>
      </c>
      <c r="G38" s="25">
        <f t="shared" si="4"/>
        <v>396</v>
      </c>
      <c r="H38" s="26">
        <f t="shared" si="5"/>
        <v>528</v>
      </c>
    </row>
    <row r="39" spans="1:8" ht="12.75">
      <c r="A39" s="55"/>
      <c r="B39" s="24">
        <v>1250</v>
      </c>
      <c r="C39" s="25">
        <f t="shared" si="0"/>
        <v>187.5</v>
      </c>
      <c r="D39" s="25">
        <f t="shared" si="1"/>
        <v>250</v>
      </c>
      <c r="E39" s="25">
        <f t="shared" si="2"/>
        <v>300</v>
      </c>
      <c r="F39" s="25">
        <f t="shared" si="3"/>
        <v>350</v>
      </c>
      <c r="G39" s="25">
        <f t="shared" si="4"/>
        <v>412.5</v>
      </c>
      <c r="H39" s="26">
        <f t="shared" si="5"/>
        <v>550</v>
      </c>
    </row>
    <row r="40" spans="1:8" ht="12.75">
      <c r="A40" s="55"/>
      <c r="B40" s="24">
        <v>1300</v>
      </c>
      <c r="C40" s="25">
        <f t="shared" si="0"/>
        <v>195</v>
      </c>
      <c r="D40" s="25">
        <f t="shared" si="1"/>
        <v>260</v>
      </c>
      <c r="E40" s="25">
        <f t="shared" si="2"/>
        <v>312</v>
      </c>
      <c r="F40" s="25">
        <f t="shared" si="3"/>
        <v>364</v>
      </c>
      <c r="G40" s="25">
        <f t="shared" si="4"/>
        <v>429</v>
      </c>
      <c r="H40" s="26">
        <f t="shared" si="5"/>
        <v>572</v>
      </c>
    </row>
    <row r="41" spans="1:8" ht="12.75">
      <c r="A41" s="55"/>
      <c r="B41" s="24">
        <v>1350</v>
      </c>
      <c r="C41" s="25">
        <f t="shared" si="0"/>
        <v>202.5</v>
      </c>
      <c r="D41" s="25">
        <f t="shared" si="1"/>
        <v>270</v>
      </c>
      <c r="E41" s="25">
        <f t="shared" si="2"/>
        <v>324</v>
      </c>
      <c r="F41" s="25">
        <f t="shared" si="3"/>
        <v>378</v>
      </c>
      <c r="G41" s="25">
        <f t="shared" si="4"/>
        <v>445.50000000000006</v>
      </c>
      <c r="H41" s="26">
        <f t="shared" si="5"/>
        <v>594</v>
      </c>
    </row>
    <row r="42" spans="1:8" ht="12.75">
      <c r="A42" s="55"/>
      <c r="B42" s="24">
        <v>1400</v>
      </c>
      <c r="C42" s="25">
        <f t="shared" si="0"/>
        <v>210</v>
      </c>
      <c r="D42" s="25">
        <f t="shared" si="1"/>
        <v>280</v>
      </c>
      <c r="E42" s="25">
        <f t="shared" si="2"/>
        <v>336</v>
      </c>
      <c r="F42" s="25">
        <f t="shared" si="3"/>
        <v>392</v>
      </c>
      <c r="G42" s="25">
        <f t="shared" si="4"/>
        <v>461.99999999999994</v>
      </c>
      <c r="H42" s="26">
        <f t="shared" si="5"/>
        <v>616</v>
      </c>
    </row>
    <row r="43" spans="1:8" ht="12.75">
      <c r="A43" s="55"/>
      <c r="B43" s="24">
        <v>1450</v>
      </c>
      <c r="C43" s="25">
        <f t="shared" si="0"/>
        <v>217.5</v>
      </c>
      <c r="D43" s="25">
        <f t="shared" si="1"/>
        <v>290</v>
      </c>
      <c r="E43" s="25">
        <f t="shared" si="2"/>
        <v>348</v>
      </c>
      <c r="F43" s="25">
        <f t="shared" si="3"/>
        <v>406</v>
      </c>
      <c r="G43" s="25">
        <f t="shared" si="4"/>
        <v>478.5</v>
      </c>
      <c r="H43" s="26">
        <f t="shared" si="5"/>
        <v>638</v>
      </c>
    </row>
    <row r="44" spans="1:8" ht="12.75">
      <c r="A44" s="55"/>
      <c r="B44" s="24">
        <v>1500</v>
      </c>
      <c r="C44" s="25">
        <f t="shared" si="0"/>
        <v>225</v>
      </c>
      <c r="D44" s="25">
        <f t="shared" si="1"/>
        <v>300</v>
      </c>
      <c r="E44" s="25">
        <f t="shared" si="2"/>
        <v>360</v>
      </c>
      <c r="F44" s="25">
        <f t="shared" si="3"/>
        <v>420</v>
      </c>
      <c r="G44" s="25">
        <f t="shared" si="4"/>
        <v>495</v>
      </c>
      <c r="H44" s="26">
        <f t="shared" si="5"/>
        <v>660</v>
      </c>
    </row>
    <row r="45" spans="1:8" ht="12.75">
      <c r="A45" s="55"/>
      <c r="B45" s="24">
        <v>1550</v>
      </c>
      <c r="C45" s="25">
        <f t="shared" si="0"/>
        <v>232.5</v>
      </c>
      <c r="D45" s="25">
        <f t="shared" si="1"/>
        <v>310</v>
      </c>
      <c r="E45" s="25">
        <f t="shared" si="2"/>
        <v>372</v>
      </c>
      <c r="F45" s="25">
        <f t="shared" si="3"/>
        <v>434</v>
      </c>
      <c r="G45" s="25">
        <f t="shared" si="4"/>
        <v>511.5</v>
      </c>
      <c r="H45" s="26">
        <f t="shared" si="5"/>
        <v>682</v>
      </c>
    </row>
    <row r="46" spans="1:8" ht="12.75">
      <c r="A46" s="55"/>
      <c r="B46" s="24">
        <v>1600</v>
      </c>
      <c r="C46" s="25">
        <f t="shared" si="0"/>
        <v>240</v>
      </c>
      <c r="D46" s="25">
        <f t="shared" si="1"/>
        <v>320</v>
      </c>
      <c r="E46" s="25">
        <f t="shared" si="2"/>
        <v>384</v>
      </c>
      <c r="F46" s="25">
        <f t="shared" si="3"/>
        <v>448</v>
      </c>
      <c r="G46" s="25">
        <f t="shared" si="4"/>
        <v>528</v>
      </c>
      <c r="H46" s="26">
        <f t="shared" si="5"/>
        <v>704</v>
      </c>
    </row>
    <row r="47" spans="1:8" ht="12.75">
      <c r="A47" s="55"/>
      <c r="B47" s="24">
        <v>1650</v>
      </c>
      <c r="C47" s="25">
        <f t="shared" si="0"/>
        <v>247.5</v>
      </c>
      <c r="D47" s="25">
        <f t="shared" si="1"/>
        <v>330</v>
      </c>
      <c r="E47" s="25">
        <f t="shared" si="2"/>
        <v>396</v>
      </c>
      <c r="F47" s="25">
        <f t="shared" si="3"/>
        <v>462</v>
      </c>
      <c r="G47" s="25">
        <f t="shared" si="4"/>
        <v>544.5</v>
      </c>
      <c r="H47" s="26">
        <f t="shared" si="5"/>
        <v>726</v>
      </c>
    </row>
    <row r="48" spans="1:8" ht="12.75">
      <c r="A48" s="55"/>
      <c r="B48" s="24">
        <v>1700</v>
      </c>
      <c r="C48" s="25">
        <f t="shared" si="0"/>
        <v>255</v>
      </c>
      <c r="D48" s="25">
        <f t="shared" si="1"/>
        <v>340</v>
      </c>
      <c r="E48" s="25">
        <f t="shared" si="2"/>
        <v>408</v>
      </c>
      <c r="F48" s="25">
        <f t="shared" si="3"/>
        <v>476</v>
      </c>
      <c r="G48" s="25">
        <f t="shared" si="4"/>
        <v>561</v>
      </c>
      <c r="H48" s="26">
        <f t="shared" si="5"/>
        <v>748</v>
      </c>
    </row>
    <row r="49" spans="1:8" ht="12.75">
      <c r="A49" s="55"/>
      <c r="B49" s="24">
        <v>1750</v>
      </c>
      <c r="C49" s="25">
        <f t="shared" si="0"/>
        <v>262.5</v>
      </c>
      <c r="D49" s="25">
        <f t="shared" si="1"/>
        <v>350</v>
      </c>
      <c r="E49" s="25">
        <f t="shared" si="2"/>
        <v>420</v>
      </c>
      <c r="F49" s="25">
        <f t="shared" si="3"/>
        <v>490</v>
      </c>
      <c r="G49" s="25">
        <f t="shared" si="4"/>
        <v>577.5</v>
      </c>
      <c r="H49" s="26">
        <f t="shared" si="5"/>
        <v>770</v>
      </c>
    </row>
    <row r="50" spans="1:8" ht="12.75">
      <c r="A50" s="55"/>
      <c r="B50" s="24">
        <v>1800</v>
      </c>
      <c r="C50" s="25">
        <f t="shared" si="0"/>
        <v>270</v>
      </c>
      <c r="D50" s="25">
        <f t="shared" si="1"/>
        <v>360</v>
      </c>
      <c r="E50" s="25">
        <f t="shared" si="2"/>
        <v>432</v>
      </c>
      <c r="F50" s="25">
        <f t="shared" si="3"/>
        <v>504</v>
      </c>
      <c r="G50" s="25">
        <f t="shared" si="4"/>
        <v>594</v>
      </c>
      <c r="H50" s="26">
        <f t="shared" si="5"/>
        <v>792</v>
      </c>
    </row>
    <row r="51" spans="1:8" ht="12.75">
      <c r="A51" s="55"/>
      <c r="B51" s="24">
        <v>1850</v>
      </c>
      <c r="C51" s="25">
        <f t="shared" si="0"/>
        <v>277.5</v>
      </c>
      <c r="D51" s="25">
        <f t="shared" si="1"/>
        <v>370</v>
      </c>
      <c r="E51" s="25">
        <f t="shared" si="2"/>
        <v>444</v>
      </c>
      <c r="F51" s="25">
        <f t="shared" si="3"/>
        <v>518</v>
      </c>
      <c r="G51" s="25">
        <f t="shared" si="4"/>
        <v>610.5</v>
      </c>
      <c r="H51" s="26">
        <f t="shared" si="5"/>
        <v>814</v>
      </c>
    </row>
    <row r="52" spans="1:8" ht="12.75">
      <c r="A52" s="55"/>
      <c r="B52" s="24">
        <v>1900</v>
      </c>
      <c r="C52" s="25">
        <f t="shared" si="0"/>
        <v>285</v>
      </c>
      <c r="D52" s="25">
        <f t="shared" si="1"/>
        <v>380</v>
      </c>
      <c r="E52" s="25">
        <f t="shared" si="2"/>
        <v>456</v>
      </c>
      <c r="F52" s="25">
        <f t="shared" si="3"/>
        <v>532</v>
      </c>
      <c r="G52" s="25">
        <f t="shared" si="4"/>
        <v>627</v>
      </c>
      <c r="H52" s="26">
        <f t="shared" si="5"/>
        <v>836</v>
      </c>
    </row>
    <row r="53" spans="1:8" ht="12.75">
      <c r="A53" s="55"/>
      <c r="B53" s="24">
        <v>1950</v>
      </c>
      <c r="C53" s="25">
        <f t="shared" si="0"/>
        <v>292.5</v>
      </c>
      <c r="D53" s="25">
        <f t="shared" si="1"/>
        <v>390</v>
      </c>
      <c r="E53" s="25">
        <f t="shared" si="2"/>
        <v>468</v>
      </c>
      <c r="F53" s="25">
        <f t="shared" si="3"/>
        <v>546</v>
      </c>
      <c r="G53" s="25">
        <f t="shared" si="4"/>
        <v>643.5</v>
      </c>
      <c r="H53" s="26">
        <f t="shared" si="5"/>
        <v>858</v>
      </c>
    </row>
    <row r="54" spans="1:8" ht="12.75">
      <c r="A54" s="55"/>
      <c r="B54" s="24">
        <v>2000</v>
      </c>
      <c r="C54" s="25">
        <f t="shared" si="0"/>
        <v>300</v>
      </c>
      <c r="D54" s="25">
        <f t="shared" si="1"/>
        <v>400</v>
      </c>
      <c r="E54" s="25">
        <f t="shared" si="2"/>
        <v>480</v>
      </c>
      <c r="F54" s="25">
        <f t="shared" si="3"/>
        <v>560</v>
      </c>
      <c r="G54" s="25">
        <f t="shared" si="4"/>
        <v>660</v>
      </c>
      <c r="H54" s="26">
        <f t="shared" si="5"/>
        <v>880</v>
      </c>
    </row>
    <row r="55" spans="1:8" ht="12.75">
      <c r="A55" s="55"/>
      <c r="B55" s="24">
        <v>2050</v>
      </c>
      <c r="C55" s="25">
        <f t="shared" si="0"/>
        <v>307.5</v>
      </c>
      <c r="D55" s="25">
        <f aca="true" t="shared" si="6" ref="D55:D74">B55/1000*200</f>
        <v>409.99999999999994</v>
      </c>
      <c r="E55" s="25">
        <f aca="true" t="shared" si="7" ref="E55:E74">B55/1000*240</f>
        <v>491.99999999999994</v>
      </c>
      <c r="F55" s="25">
        <f aca="true" t="shared" si="8" ref="F55:F74">B55/1000*280</f>
        <v>574</v>
      </c>
      <c r="G55" s="25">
        <f aca="true" t="shared" si="9" ref="G55:G74">B55/1000*330</f>
        <v>676.4999999999999</v>
      </c>
      <c r="H55" s="26">
        <f aca="true" t="shared" si="10" ref="H55:H74">B55/1000*440</f>
        <v>901.9999999999999</v>
      </c>
    </row>
    <row r="56" spans="1:8" ht="12.75">
      <c r="A56" s="55"/>
      <c r="B56" s="24">
        <v>2100</v>
      </c>
      <c r="C56" s="25">
        <f t="shared" si="0"/>
        <v>315</v>
      </c>
      <c r="D56" s="25">
        <f t="shared" si="6"/>
        <v>420</v>
      </c>
      <c r="E56" s="25">
        <f t="shared" si="7"/>
        <v>504</v>
      </c>
      <c r="F56" s="25">
        <f t="shared" si="8"/>
        <v>588</v>
      </c>
      <c r="G56" s="25">
        <f t="shared" si="9"/>
        <v>693</v>
      </c>
      <c r="H56" s="26">
        <f t="shared" si="10"/>
        <v>924</v>
      </c>
    </row>
    <row r="57" spans="1:8" ht="12.75">
      <c r="A57" s="55"/>
      <c r="B57" s="24">
        <v>2150</v>
      </c>
      <c r="C57" s="25">
        <f t="shared" si="0"/>
        <v>322.5</v>
      </c>
      <c r="D57" s="25">
        <f t="shared" si="6"/>
        <v>430</v>
      </c>
      <c r="E57" s="25">
        <f t="shared" si="7"/>
        <v>516</v>
      </c>
      <c r="F57" s="25">
        <f t="shared" si="8"/>
        <v>602</v>
      </c>
      <c r="G57" s="25">
        <f t="shared" si="9"/>
        <v>709.5</v>
      </c>
      <c r="H57" s="26">
        <f t="shared" si="10"/>
        <v>946</v>
      </c>
    </row>
    <row r="58" spans="1:8" ht="12.75">
      <c r="A58" s="55"/>
      <c r="B58" s="24">
        <v>2200</v>
      </c>
      <c r="C58" s="25">
        <f t="shared" si="0"/>
        <v>330</v>
      </c>
      <c r="D58" s="25">
        <f t="shared" si="6"/>
        <v>440.00000000000006</v>
      </c>
      <c r="E58" s="25">
        <f t="shared" si="7"/>
        <v>528</v>
      </c>
      <c r="F58" s="25">
        <f t="shared" si="8"/>
        <v>616</v>
      </c>
      <c r="G58" s="25">
        <f t="shared" si="9"/>
        <v>726.0000000000001</v>
      </c>
      <c r="H58" s="26">
        <f t="shared" si="10"/>
        <v>968.0000000000001</v>
      </c>
    </row>
    <row r="59" spans="1:8" ht="12.75">
      <c r="A59" s="55"/>
      <c r="B59" s="24">
        <v>2250</v>
      </c>
      <c r="C59" s="25">
        <f t="shared" si="0"/>
        <v>337.5</v>
      </c>
      <c r="D59" s="25">
        <f t="shared" si="6"/>
        <v>450</v>
      </c>
      <c r="E59" s="25">
        <f t="shared" si="7"/>
        <v>540</v>
      </c>
      <c r="F59" s="25">
        <f t="shared" si="8"/>
        <v>630</v>
      </c>
      <c r="G59" s="25">
        <f t="shared" si="9"/>
        <v>742.5</v>
      </c>
      <c r="H59" s="26">
        <f t="shared" si="10"/>
        <v>990</v>
      </c>
    </row>
    <row r="60" spans="1:8" ht="12.75">
      <c r="A60" s="55"/>
      <c r="B60" s="24">
        <v>2300</v>
      </c>
      <c r="C60" s="25">
        <f t="shared" si="0"/>
        <v>345</v>
      </c>
      <c r="D60" s="25">
        <f t="shared" si="6"/>
        <v>459.99999999999994</v>
      </c>
      <c r="E60" s="25">
        <f t="shared" si="7"/>
        <v>552</v>
      </c>
      <c r="F60" s="25">
        <f t="shared" si="8"/>
        <v>644</v>
      </c>
      <c r="G60" s="25">
        <f t="shared" si="9"/>
        <v>758.9999999999999</v>
      </c>
      <c r="H60" s="26">
        <f t="shared" si="10"/>
        <v>1011.9999999999999</v>
      </c>
    </row>
    <row r="61" spans="1:8" ht="12.75">
      <c r="A61" s="55"/>
      <c r="B61" s="24">
        <v>2350</v>
      </c>
      <c r="C61" s="25">
        <f t="shared" si="0"/>
        <v>352.5</v>
      </c>
      <c r="D61" s="25">
        <f t="shared" si="6"/>
        <v>470</v>
      </c>
      <c r="E61" s="25">
        <f t="shared" si="7"/>
        <v>564</v>
      </c>
      <c r="F61" s="25">
        <f t="shared" si="8"/>
        <v>658</v>
      </c>
      <c r="G61" s="25">
        <f t="shared" si="9"/>
        <v>775.5</v>
      </c>
      <c r="H61" s="26">
        <f t="shared" si="10"/>
        <v>1034</v>
      </c>
    </row>
    <row r="62" spans="1:8" ht="12.75">
      <c r="A62" s="55"/>
      <c r="B62" s="24">
        <v>2400</v>
      </c>
      <c r="C62" s="25">
        <f t="shared" si="0"/>
        <v>360</v>
      </c>
      <c r="D62" s="25">
        <f t="shared" si="6"/>
        <v>480</v>
      </c>
      <c r="E62" s="25">
        <f t="shared" si="7"/>
        <v>576</v>
      </c>
      <c r="F62" s="25">
        <f t="shared" si="8"/>
        <v>672</v>
      </c>
      <c r="G62" s="25">
        <f t="shared" si="9"/>
        <v>792</v>
      </c>
      <c r="H62" s="26">
        <f t="shared" si="10"/>
        <v>1056</v>
      </c>
    </row>
    <row r="63" spans="1:8" ht="12.75">
      <c r="A63" s="55"/>
      <c r="B63" s="24">
        <v>2450</v>
      </c>
      <c r="C63" s="25">
        <f t="shared" si="0"/>
        <v>367.5</v>
      </c>
      <c r="D63" s="25">
        <f t="shared" si="6"/>
        <v>490.00000000000006</v>
      </c>
      <c r="E63" s="25">
        <f t="shared" si="7"/>
        <v>588</v>
      </c>
      <c r="F63" s="25">
        <f t="shared" si="8"/>
        <v>686</v>
      </c>
      <c r="G63" s="25">
        <f t="shared" si="9"/>
        <v>808.5000000000001</v>
      </c>
      <c r="H63" s="26">
        <f t="shared" si="10"/>
        <v>1078</v>
      </c>
    </row>
    <row r="64" spans="1:8" ht="12.75">
      <c r="A64" s="55"/>
      <c r="B64" s="24">
        <v>2500</v>
      </c>
      <c r="C64" s="25">
        <f t="shared" si="0"/>
        <v>375</v>
      </c>
      <c r="D64" s="25">
        <f t="shared" si="6"/>
        <v>500</v>
      </c>
      <c r="E64" s="25">
        <f t="shared" si="7"/>
        <v>600</v>
      </c>
      <c r="F64" s="25">
        <f t="shared" si="8"/>
        <v>700</v>
      </c>
      <c r="G64" s="25">
        <f t="shared" si="9"/>
        <v>825</v>
      </c>
      <c r="H64" s="26">
        <f t="shared" si="10"/>
        <v>1100</v>
      </c>
    </row>
    <row r="65" spans="1:8" ht="12.75">
      <c r="A65" s="55"/>
      <c r="B65" s="24">
        <v>2550</v>
      </c>
      <c r="C65" s="25">
        <f t="shared" si="0"/>
        <v>382.5</v>
      </c>
      <c r="D65" s="25">
        <f t="shared" si="6"/>
        <v>509.99999999999994</v>
      </c>
      <c r="E65" s="25">
        <f t="shared" si="7"/>
        <v>612</v>
      </c>
      <c r="F65" s="25">
        <f t="shared" si="8"/>
        <v>714</v>
      </c>
      <c r="G65" s="25">
        <f t="shared" si="9"/>
        <v>841.4999999999999</v>
      </c>
      <c r="H65" s="26">
        <f t="shared" si="10"/>
        <v>1122</v>
      </c>
    </row>
    <row r="66" spans="1:8" ht="12.75">
      <c r="A66" s="55"/>
      <c r="B66" s="24">
        <v>2600</v>
      </c>
      <c r="C66" s="25">
        <f t="shared" si="0"/>
        <v>390</v>
      </c>
      <c r="D66" s="25">
        <f t="shared" si="6"/>
        <v>520</v>
      </c>
      <c r="E66" s="25">
        <f t="shared" si="7"/>
        <v>624</v>
      </c>
      <c r="F66" s="25">
        <f t="shared" si="8"/>
        <v>728</v>
      </c>
      <c r="G66" s="25">
        <f t="shared" si="9"/>
        <v>858</v>
      </c>
      <c r="H66" s="26">
        <f t="shared" si="10"/>
        <v>1144</v>
      </c>
    </row>
    <row r="67" spans="1:8" ht="12.75">
      <c r="A67" s="55"/>
      <c r="B67" s="24">
        <v>2650</v>
      </c>
      <c r="C67" s="25">
        <f t="shared" si="0"/>
        <v>397.5</v>
      </c>
      <c r="D67" s="25">
        <f t="shared" si="6"/>
        <v>530</v>
      </c>
      <c r="E67" s="25">
        <f t="shared" si="7"/>
        <v>636</v>
      </c>
      <c r="F67" s="25">
        <f t="shared" si="8"/>
        <v>742</v>
      </c>
      <c r="G67" s="25">
        <f t="shared" si="9"/>
        <v>874.5</v>
      </c>
      <c r="H67" s="26">
        <f t="shared" si="10"/>
        <v>1166</v>
      </c>
    </row>
    <row r="68" spans="1:8" ht="12.75">
      <c r="A68" s="55"/>
      <c r="B68" s="24">
        <v>2700</v>
      </c>
      <c r="C68" s="25">
        <f t="shared" si="0"/>
        <v>405</v>
      </c>
      <c r="D68" s="25">
        <f t="shared" si="6"/>
        <v>540</v>
      </c>
      <c r="E68" s="25">
        <f t="shared" si="7"/>
        <v>648</v>
      </c>
      <c r="F68" s="25">
        <f t="shared" si="8"/>
        <v>756</v>
      </c>
      <c r="G68" s="25">
        <f t="shared" si="9"/>
        <v>891.0000000000001</v>
      </c>
      <c r="H68" s="26">
        <f t="shared" si="10"/>
        <v>1188</v>
      </c>
    </row>
    <row r="69" spans="1:8" ht="12.75">
      <c r="A69" s="55"/>
      <c r="B69" s="24">
        <v>2750</v>
      </c>
      <c r="C69" s="25">
        <f t="shared" si="0"/>
        <v>412.5</v>
      </c>
      <c r="D69" s="25">
        <f t="shared" si="6"/>
        <v>550</v>
      </c>
      <c r="E69" s="25">
        <f t="shared" si="7"/>
        <v>660</v>
      </c>
      <c r="F69" s="25">
        <f t="shared" si="8"/>
        <v>770</v>
      </c>
      <c r="G69" s="25">
        <f t="shared" si="9"/>
        <v>907.5</v>
      </c>
      <c r="H69" s="26">
        <f t="shared" si="10"/>
        <v>1210</v>
      </c>
    </row>
    <row r="70" spans="1:8" ht="12.75">
      <c r="A70" s="55"/>
      <c r="B70" s="24">
        <v>2800</v>
      </c>
      <c r="C70" s="25">
        <f t="shared" si="0"/>
        <v>420</v>
      </c>
      <c r="D70" s="25">
        <f t="shared" si="6"/>
        <v>560</v>
      </c>
      <c r="E70" s="25">
        <f t="shared" si="7"/>
        <v>672</v>
      </c>
      <c r="F70" s="25">
        <f t="shared" si="8"/>
        <v>784</v>
      </c>
      <c r="G70" s="25">
        <f t="shared" si="9"/>
        <v>923.9999999999999</v>
      </c>
      <c r="H70" s="26">
        <f t="shared" si="10"/>
        <v>1232</v>
      </c>
    </row>
    <row r="71" spans="1:8" ht="12.75">
      <c r="A71" s="55"/>
      <c r="B71" s="24">
        <v>2850</v>
      </c>
      <c r="C71" s="25">
        <f t="shared" si="0"/>
        <v>427.5</v>
      </c>
      <c r="D71" s="25">
        <f t="shared" si="6"/>
        <v>570</v>
      </c>
      <c r="E71" s="25">
        <f t="shared" si="7"/>
        <v>684</v>
      </c>
      <c r="F71" s="25">
        <f t="shared" si="8"/>
        <v>798</v>
      </c>
      <c r="G71" s="25">
        <f t="shared" si="9"/>
        <v>940.5</v>
      </c>
      <c r="H71" s="26">
        <f t="shared" si="10"/>
        <v>1254</v>
      </c>
    </row>
    <row r="72" spans="1:8" ht="12.75">
      <c r="A72" s="55"/>
      <c r="B72" s="24">
        <v>2900</v>
      </c>
      <c r="C72" s="25">
        <f t="shared" si="0"/>
        <v>435</v>
      </c>
      <c r="D72" s="25">
        <f t="shared" si="6"/>
        <v>580</v>
      </c>
      <c r="E72" s="25">
        <f t="shared" si="7"/>
        <v>696</v>
      </c>
      <c r="F72" s="25">
        <f t="shared" si="8"/>
        <v>812</v>
      </c>
      <c r="G72" s="25">
        <f t="shared" si="9"/>
        <v>957</v>
      </c>
      <c r="H72" s="26">
        <f t="shared" si="10"/>
        <v>1276</v>
      </c>
    </row>
    <row r="73" spans="1:8" ht="12.75">
      <c r="A73" s="55"/>
      <c r="B73" s="24">
        <v>2950</v>
      </c>
      <c r="C73" s="25">
        <f t="shared" si="0"/>
        <v>442.5</v>
      </c>
      <c r="D73" s="25">
        <f t="shared" si="6"/>
        <v>590</v>
      </c>
      <c r="E73" s="25">
        <f t="shared" si="7"/>
        <v>708</v>
      </c>
      <c r="F73" s="25">
        <f t="shared" si="8"/>
        <v>826</v>
      </c>
      <c r="G73" s="25">
        <f t="shared" si="9"/>
        <v>973.5000000000001</v>
      </c>
      <c r="H73" s="26">
        <f t="shared" si="10"/>
        <v>1298</v>
      </c>
    </row>
    <row r="74" spans="1:8" ht="12.75">
      <c r="A74" s="55"/>
      <c r="B74" s="24">
        <v>3000</v>
      </c>
      <c r="C74" s="25">
        <f t="shared" si="0"/>
        <v>450</v>
      </c>
      <c r="D74" s="25">
        <f t="shared" si="6"/>
        <v>600</v>
      </c>
      <c r="E74" s="25">
        <f t="shared" si="7"/>
        <v>720</v>
      </c>
      <c r="F74" s="25">
        <f t="shared" si="8"/>
        <v>840</v>
      </c>
      <c r="G74" s="25">
        <f t="shared" si="9"/>
        <v>990</v>
      </c>
      <c r="H74" s="26">
        <f t="shared" si="10"/>
        <v>1320</v>
      </c>
    </row>
    <row r="75" spans="3:8" ht="12.75">
      <c r="C75" s="63" t="s">
        <v>20</v>
      </c>
      <c r="D75" s="63"/>
      <c r="E75" s="63"/>
      <c r="F75" s="63"/>
      <c r="G75" s="63"/>
      <c r="H75" s="63"/>
    </row>
    <row r="76" spans="3:8" s="10" customFormat="1" ht="12.75">
      <c r="C76" s="11"/>
      <c r="D76" s="11"/>
      <c r="E76" s="11"/>
      <c r="F76" s="11"/>
      <c r="G76" s="11"/>
      <c r="H76" s="11"/>
    </row>
    <row r="77" spans="3:8" s="10" customFormat="1" ht="12.75">
      <c r="C77" s="11"/>
      <c r="D77" s="11"/>
      <c r="E77" s="11"/>
      <c r="F77" s="11"/>
      <c r="G77" s="11"/>
      <c r="H77" s="11"/>
    </row>
    <row r="78" spans="3:8" s="10" customFormat="1" ht="12.75">
      <c r="C78" s="11"/>
      <c r="D78" s="11"/>
      <c r="E78" s="11"/>
      <c r="F78" s="11"/>
      <c r="G78" s="11"/>
      <c r="H78" s="11"/>
    </row>
    <row r="79" spans="1:8" ht="15.75">
      <c r="A79" s="61" t="s">
        <v>59</v>
      </c>
      <c r="B79" s="62"/>
      <c r="C79" s="62"/>
      <c r="D79" s="62"/>
      <c r="E79" s="62"/>
      <c r="F79" s="62"/>
      <c r="G79" s="62"/>
      <c r="H79" s="62"/>
    </row>
    <row r="80" spans="1:8" ht="12.75">
      <c r="A80" s="58" t="s">
        <v>60</v>
      </c>
      <c r="B80" s="58"/>
      <c r="C80" s="58"/>
      <c r="D80" s="58"/>
      <c r="E80" s="58"/>
      <c r="F80" s="58"/>
      <c r="G80" s="58"/>
      <c r="H80" s="58"/>
    </row>
    <row r="81" spans="1:8" ht="12.75">
      <c r="A81" s="58"/>
      <c r="B81" s="58"/>
      <c r="C81" s="58"/>
      <c r="D81" s="58"/>
      <c r="E81" s="58"/>
      <c r="F81" s="58"/>
      <c r="G81" s="58"/>
      <c r="H81" s="58"/>
    </row>
    <row r="82" spans="1:8" ht="12.75">
      <c r="A82" s="58"/>
      <c r="B82" s="58"/>
      <c r="C82" s="58"/>
      <c r="D82" s="58"/>
      <c r="E82" s="58"/>
      <c r="F82" s="58"/>
      <c r="G82" s="58"/>
      <c r="H82" s="58"/>
    </row>
    <row r="83" spans="3:4" ht="12.75">
      <c r="C83" s="5" t="s">
        <v>6</v>
      </c>
      <c r="D83" s="4" t="s">
        <v>0</v>
      </c>
    </row>
    <row r="84" spans="1:4" ht="12.75">
      <c r="A84" s="5">
        <v>1</v>
      </c>
      <c r="B84" s="8" t="s">
        <v>26</v>
      </c>
      <c r="C84" s="25">
        <v>0</v>
      </c>
      <c r="D84" s="25">
        <v>18</v>
      </c>
    </row>
    <row r="85" spans="1:4" ht="12.75">
      <c r="A85" s="5">
        <v>2</v>
      </c>
      <c r="B85" s="8" t="s">
        <v>27</v>
      </c>
      <c r="C85" s="25">
        <v>19</v>
      </c>
      <c r="D85" s="25">
        <v>75</v>
      </c>
    </row>
    <row r="86" spans="1:4" ht="12.75">
      <c r="A86" s="5">
        <v>3</v>
      </c>
      <c r="B86" s="8" t="s">
        <v>28</v>
      </c>
      <c r="C86" s="25">
        <v>76</v>
      </c>
      <c r="D86" s="25">
        <v>400</v>
      </c>
    </row>
    <row r="87" spans="1:4" ht="12.75">
      <c r="A87" s="5">
        <v>4</v>
      </c>
      <c r="B87" s="8" t="s">
        <v>29</v>
      </c>
      <c r="C87" s="25">
        <v>401</v>
      </c>
      <c r="D87" s="25">
        <v>750</v>
      </c>
    </row>
    <row r="88" spans="1:4" ht="12.75">
      <c r="A88" s="5">
        <v>5</v>
      </c>
      <c r="B88" s="8" t="s">
        <v>30</v>
      </c>
      <c r="C88" s="25">
        <v>751</v>
      </c>
      <c r="D88" s="25">
        <v>1300</v>
      </c>
    </row>
    <row r="89" spans="1:4" ht="12.75">
      <c r="A89" s="5">
        <v>6</v>
      </c>
      <c r="B89" s="8" t="s">
        <v>31</v>
      </c>
      <c r="C89" s="25">
        <v>1301</v>
      </c>
      <c r="D89" s="25">
        <v>1600</v>
      </c>
    </row>
    <row r="90" spans="3:4" ht="12.75">
      <c r="C90" s="63" t="s">
        <v>16</v>
      </c>
      <c r="D90" s="63"/>
    </row>
    <row r="91" spans="3:4" s="10" customFormat="1" ht="12.75">
      <c r="C91" s="11"/>
      <c r="D91" s="11"/>
    </row>
    <row r="92" spans="3:4" s="10" customFormat="1" ht="12.75">
      <c r="C92" s="11"/>
      <c r="D92" s="11"/>
    </row>
    <row r="93" spans="3:4" s="10" customFormat="1" ht="12.75">
      <c r="C93" s="11"/>
      <c r="D93" s="11"/>
    </row>
    <row r="94" spans="1:8" ht="15.75">
      <c r="A94" s="61" t="s">
        <v>61</v>
      </c>
      <c r="B94" s="62"/>
      <c r="C94" s="62"/>
      <c r="D94" s="62"/>
      <c r="E94" s="62"/>
      <c r="F94" s="62"/>
      <c r="G94" s="62"/>
      <c r="H94" s="62"/>
    </row>
    <row r="95" spans="1:8" ht="12.75">
      <c r="A95" s="58" t="s">
        <v>34</v>
      </c>
      <c r="B95" s="58"/>
      <c r="C95" s="58"/>
      <c r="D95" s="58"/>
      <c r="E95" s="58"/>
      <c r="F95" s="58"/>
      <c r="G95" s="58"/>
      <c r="H95" s="58"/>
    </row>
    <row r="96" spans="1:8" ht="12.75">
      <c r="A96" s="58"/>
      <c r="B96" s="58"/>
      <c r="C96" s="58"/>
      <c r="D96" s="58"/>
      <c r="E96" s="58"/>
      <c r="F96" s="58"/>
      <c r="G96" s="58"/>
      <c r="H96" s="58"/>
    </row>
    <row r="97" spans="1:8" ht="12.75">
      <c r="A97" s="58"/>
      <c r="B97" s="58"/>
      <c r="C97" s="58"/>
      <c r="D97" s="58"/>
      <c r="E97" s="58"/>
      <c r="F97" s="58"/>
      <c r="G97" s="58"/>
      <c r="H97" s="58"/>
    </row>
    <row r="98" spans="3:11" ht="25.5" customHeight="1">
      <c r="C98" s="6" t="s">
        <v>35</v>
      </c>
      <c r="D98" s="6" t="s">
        <v>81</v>
      </c>
      <c r="E98" s="7" t="s">
        <v>8</v>
      </c>
      <c r="F98" s="7" t="s">
        <v>80</v>
      </c>
      <c r="G98" s="27" t="s">
        <v>7</v>
      </c>
      <c r="H98" s="27" t="s">
        <v>81</v>
      </c>
      <c r="I98" s="28" t="s">
        <v>32</v>
      </c>
      <c r="J98" s="28" t="s">
        <v>82</v>
      </c>
      <c r="K98" s="29" t="s">
        <v>36</v>
      </c>
    </row>
    <row r="99" spans="1:11" ht="12.75">
      <c r="A99" s="5">
        <v>1</v>
      </c>
      <c r="B99" s="8" t="s">
        <v>26</v>
      </c>
      <c r="C99" s="38">
        <v>3000</v>
      </c>
      <c r="D99" s="41"/>
      <c r="E99" s="35">
        <v>4000</v>
      </c>
      <c r="F99" s="42"/>
      <c r="G99" s="37">
        <v>5500</v>
      </c>
      <c r="H99" s="43"/>
      <c r="I99" s="36">
        <v>13000</v>
      </c>
      <c r="J99" s="44"/>
      <c r="K99" s="39"/>
    </row>
    <row r="100" spans="1:11" ht="12.75">
      <c r="A100" s="5">
        <v>2</v>
      </c>
      <c r="B100" s="8" t="s">
        <v>27</v>
      </c>
      <c r="C100" s="38">
        <v>1700</v>
      </c>
      <c r="D100" s="38" t="s">
        <v>42</v>
      </c>
      <c r="E100" s="35">
        <v>2200</v>
      </c>
      <c r="F100" s="35" t="s">
        <v>47</v>
      </c>
      <c r="G100" s="37">
        <v>3000</v>
      </c>
      <c r="H100" s="37" t="s">
        <v>46</v>
      </c>
      <c r="I100" s="36">
        <v>6500</v>
      </c>
      <c r="J100" s="40" t="s">
        <v>50</v>
      </c>
      <c r="K100" s="39"/>
    </row>
    <row r="101" spans="1:11" ht="12.75">
      <c r="A101" s="5">
        <v>3</v>
      </c>
      <c r="B101" s="8" t="s">
        <v>28</v>
      </c>
      <c r="C101" s="38">
        <v>900</v>
      </c>
      <c r="D101" s="38" t="s">
        <v>39</v>
      </c>
      <c r="E101" s="35">
        <v>1250</v>
      </c>
      <c r="F101" s="35" t="s">
        <v>40</v>
      </c>
      <c r="G101" s="37">
        <v>2100</v>
      </c>
      <c r="H101" s="37" t="s">
        <v>53</v>
      </c>
      <c r="I101" s="36">
        <v>4200</v>
      </c>
      <c r="J101" s="40" t="s">
        <v>41</v>
      </c>
      <c r="K101" s="39">
        <v>3800</v>
      </c>
    </row>
    <row r="102" spans="1:11" ht="12.75">
      <c r="A102" s="5">
        <v>4</v>
      </c>
      <c r="B102" s="8" t="s">
        <v>29</v>
      </c>
      <c r="C102" s="38">
        <v>700</v>
      </c>
      <c r="D102" s="38" t="s">
        <v>51</v>
      </c>
      <c r="E102" s="35">
        <v>1000</v>
      </c>
      <c r="F102" s="35" t="s">
        <v>39</v>
      </c>
      <c r="G102" s="37">
        <v>1500</v>
      </c>
      <c r="H102" s="37" t="s">
        <v>54</v>
      </c>
      <c r="I102" s="36">
        <v>2700</v>
      </c>
      <c r="J102" s="40" t="s">
        <v>44</v>
      </c>
      <c r="K102" s="39">
        <v>2800</v>
      </c>
    </row>
    <row r="103" spans="1:11" ht="12.75">
      <c r="A103" s="5">
        <v>5</v>
      </c>
      <c r="B103" s="8" t="s">
        <v>30</v>
      </c>
      <c r="C103" s="38">
        <v>550</v>
      </c>
      <c r="D103" s="38" t="s">
        <v>49</v>
      </c>
      <c r="E103" s="35">
        <v>750</v>
      </c>
      <c r="F103" s="35" t="s">
        <v>48</v>
      </c>
      <c r="G103" s="37">
        <v>1200</v>
      </c>
      <c r="H103" s="37" t="s">
        <v>55</v>
      </c>
      <c r="I103" s="36">
        <v>2000</v>
      </c>
      <c r="J103" s="40" t="s">
        <v>45</v>
      </c>
      <c r="K103" s="39">
        <v>2200</v>
      </c>
    </row>
    <row r="104" spans="1:11" ht="12.75">
      <c r="A104" s="5">
        <v>6</v>
      </c>
      <c r="B104" s="8" t="s">
        <v>31</v>
      </c>
      <c r="C104" s="38">
        <v>450</v>
      </c>
      <c r="D104" s="38" t="s">
        <v>52</v>
      </c>
      <c r="E104" s="35">
        <v>650</v>
      </c>
      <c r="F104" s="35" t="s">
        <v>51</v>
      </c>
      <c r="G104" s="37">
        <v>1000</v>
      </c>
      <c r="H104" s="37" t="s">
        <v>56</v>
      </c>
      <c r="I104" s="36">
        <v>1800</v>
      </c>
      <c r="J104" s="40" t="s">
        <v>43</v>
      </c>
      <c r="K104" s="39">
        <v>1600</v>
      </c>
    </row>
    <row r="105" spans="1:7" s="10" customFormat="1" ht="12.75">
      <c r="A105" s="17"/>
      <c r="B105" s="30"/>
      <c r="C105" s="31"/>
      <c r="D105" s="31"/>
      <c r="E105" s="31"/>
      <c r="F105" s="32"/>
      <c r="G105" s="11"/>
    </row>
    <row r="106" spans="1:7" s="10" customFormat="1" ht="12.75">
      <c r="A106" s="17"/>
      <c r="B106" s="30"/>
      <c r="C106" s="31"/>
      <c r="D106" s="31"/>
      <c r="E106" s="31"/>
      <c r="F106" s="32"/>
      <c r="G106" s="11"/>
    </row>
    <row r="107" spans="1:9" ht="15.75">
      <c r="A107" s="61" t="s">
        <v>79</v>
      </c>
      <c r="B107" s="61"/>
      <c r="C107" s="61"/>
      <c r="D107" s="61"/>
      <c r="E107" s="61"/>
      <c r="F107" s="61"/>
      <c r="G107" s="61"/>
      <c r="H107" s="61"/>
      <c r="I107" s="61"/>
    </row>
    <row r="108" spans="1:8" ht="12.75">
      <c r="A108" s="58" t="s">
        <v>57</v>
      </c>
      <c r="B108" s="58"/>
      <c r="C108" s="58"/>
      <c r="D108" s="58"/>
      <c r="E108" s="58"/>
      <c r="F108" s="58"/>
      <c r="G108" s="58"/>
      <c r="H108" s="58"/>
    </row>
    <row r="109" spans="1:8" ht="12.75">
      <c r="A109" s="58"/>
      <c r="B109" s="58"/>
      <c r="C109" s="58"/>
      <c r="D109" s="58"/>
      <c r="E109" s="58"/>
      <c r="F109" s="58"/>
      <c r="G109" s="58"/>
      <c r="H109" s="58"/>
    </row>
    <row r="110" spans="3:8" ht="12.75">
      <c r="C110" s="4" t="s">
        <v>9</v>
      </c>
      <c r="D110" s="4" t="s">
        <v>10</v>
      </c>
      <c r="E110" s="4" t="s">
        <v>11</v>
      </c>
      <c r="F110" s="4" t="s">
        <v>12</v>
      </c>
      <c r="G110" s="4" t="s">
        <v>13</v>
      </c>
      <c r="H110" s="4" t="s">
        <v>14</v>
      </c>
    </row>
    <row r="111" spans="1:8" ht="12.75" customHeight="1">
      <c r="A111" s="56" t="s">
        <v>15</v>
      </c>
      <c r="B111" s="22">
        <v>10</v>
      </c>
      <c r="C111" s="21">
        <f>B111/3.7</f>
        <v>2.7027027027027026</v>
      </c>
      <c r="D111" s="21">
        <f>B111/7.4</f>
        <v>1.3513513513513513</v>
      </c>
      <c r="E111" s="21">
        <f>B111/11.1</f>
        <v>0.9009009009009009</v>
      </c>
      <c r="F111" s="21">
        <f>B111/14.8</f>
        <v>0.6756756756756757</v>
      </c>
      <c r="G111" s="21">
        <f>B111/18.5</f>
        <v>0.5405405405405406</v>
      </c>
      <c r="H111" s="21">
        <f>B111/22.2</f>
        <v>0.45045045045045046</v>
      </c>
    </row>
    <row r="112" spans="1:8" ht="12.75">
      <c r="A112" s="57"/>
      <c r="B112" s="22">
        <v>20</v>
      </c>
      <c r="C112" s="21">
        <f aca="true" t="shared" si="11" ref="C112:C146">B112/3.7</f>
        <v>5.405405405405405</v>
      </c>
      <c r="D112" s="21">
        <f aca="true" t="shared" si="12" ref="D112:D138">B112/7.4</f>
        <v>2.7027027027027026</v>
      </c>
      <c r="E112" s="21">
        <f aca="true" t="shared" si="13" ref="E112:E138">B112/11.1</f>
        <v>1.8018018018018018</v>
      </c>
      <c r="F112" s="21">
        <f aca="true" t="shared" si="14" ref="F112:F138">B112/14.8</f>
        <v>1.3513513513513513</v>
      </c>
      <c r="G112" s="21">
        <f aca="true" t="shared" si="15" ref="G112:G138">B112/18.5</f>
        <v>1.0810810810810811</v>
      </c>
      <c r="H112" s="21">
        <f aca="true" t="shared" si="16" ref="H112:H138">B112/22.2</f>
        <v>0.9009009009009009</v>
      </c>
    </row>
    <row r="113" spans="1:8" ht="12.75">
      <c r="A113" s="57"/>
      <c r="B113" s="22">
        <v>30</v>
      </c>
      <c r="C113" s="21">
        <f t="shared" si="11"/>
        <v>8.108108108108107</v>
      </c>
      <c r="D113" s="21">
        <f t="shared" si="12"/>
        <v>4.0540540540540535</v>
      </c>
      <c r="E113" s="21">
        <f t="shared" si="13"/>
        <v>2.7027027027027026</v>
      </c>
      <c r="F113" s="21">
        <f t="shared" si="14"/>
        <v>2.0270270270270268</v>
      </c>
      <c r="G113" s="21">
        <f t="shared" si="15"/>
        <v>1.6216216216216217</v>
      </c>
      <c r="H113" s="21">
        <f t="shared" si="16"/>
        <v>1.3513513513513513</v>
      </c>
    </row>
    <row r="114" spans="1:8" ht="12.75">
      <c r="A114" s="57"/>
      <c r="B114" s="22">
        <v>40</v>
      </c>
      <c r="C114" s="21">
        <f t="shared" si="11"/>
        <v>10.81081081081081</v>
      </c>
      <c r="D114" s="21">
        <f>B114/7.4</f>
        <v>5.405405405405405</v>
      </c>
      <c r="E114" s="21">
        <f>B114/11.1</f>
        <v>3.6036036036036037</v>
      </c>
      <c r="F114" s="21">
        <f>B114/14.8</f>
        <v>2.7027027027027026</v>
      </c>
      <c r="G114" s="21">
        <f>B114/18.5</f>
        <v>2.1621621621621623</v>
      </c>
      <c r="H114" s="21">
        <f>B114/22.2</f>
        <v>1.8018018018018018</v>
      </c>
    </row>
    <row r="115" spans="1:10" ht="12.75">
      <c r="A115" s="57"/>
      <c r="B115" s="22">
        <v>50</v>
      </c>
      <c r="C115" s="21">
        <f t="shared" si="11"/>
        <v>13.513513513513512</v>
      </c>
      <c r="D115" s="21">
        <f>B115/7.4</f>
        <v>6.756756756756756</v>
      </c>
      <c r="E115" s="21">
        <f>B115/11.1</f>
        <v>4.504504504504505</v>
      </c>
      <c r="F115" s="21">
        <f>B115/14.8</f>
        <v>3.378378378378378</v>
      </c>
      <c r="G115" s="21">
        <f>B115/18.5</f>
        <v>2.7027027027027026</v>
      </c>
      <c r="H115" s="21">
        <f>B115/22.2</f>
        <v>2.2522522522522523</v>
      </c>
      <c r="I115" s="2"/>
      <c r="J115" s="2"/>
    </row>
    <row r="116" spans="1:10" ht="12.75">
      <c r="A116" s="57"/>
      <c r="B116" s="22">
        <v>60</v>
      </c>
      <c r="C116" s="21">
        <f t="shared" si="11"/>
        <v>16.216216216216214</v>
      </c>
      <c r="D116" s="21">
        <f>B116/7.4</f>
        <v>8.108108108108107</v>
      </c>
      <c r="E116" s="21">
        <f>B116/11.1</f>
        <v>5.405405405405405</v>
      </c>
      <c r="F116" s="21">
        <f>B116/14.8</f>
        <v>4.0540540540540535</v>
      </c>
      <c r="G116" s="21">
        <f>B116/18.5</f>
        <v>3.2432432432432434</v>
      </c>
      <c r="H116" s="21">
        <f>B116/22.2</f>
        <v>2.7027027027027026</v>
      </c>
      <c r="I116" s="2"/>
      <c r="J116" s="2"/>
    </row>
    <row r="117" spans="1:10" ht="12.75">
      <c r="A117" s="57"/>
      <c r="B117" s="22">
        <v>70</v>
      </c>
      <c r="C117" s="21">
        <f t="shared" si="11"/>
        <v>18.91891891891892</v>
      </c>
      <c r="D117" s="21">
        <f>B117/7.4</f>
        <v>9.45945945945946</v>
      </c>
      <c r="E117" s="21">
        <f>B117/11.1</f>
        <v>6.306306306306307</v>
      </c>
      <c r="F117" s="21">
        <f>B117/14.8</f>
        <v>4.72972972972973</v>
      </c>
      <c r="G117" s="21">
        <f>B117/18.5</f>
        <v>3.7837837837837838</v>
      </c>
      <c r="H117" s="21">
        <f>B117/22.2</f>
        <v>3.1531531531531534</v>
      </c>
      <c r="I117" s="2"/>
      <c r="J117" s="2"/>
    </row>
    <row r="118" spans="1:10" ht="12.75">
      <c r="A118" s="57"/>
      <c r="B118" s="22">
        <v>80</v>
      </c>
      <c r="C118" s="21">
        <f t="shared" si="11"/>
        <v>21.62162162162162</v>
      </c>
      <c r="D118" s="21">
        <f>B118/7.4</f>
        <v>10.81081081081081</v>
      </c>
      <c r="E118" s="21">
        <f>B118/11.1</f>
        <v>7.207207207207207</v>
      </c>
      <c r="F118" s="21">
        <f>B118/14.8</f>
        <v>5.405405405405405</v>
      </c>
      <c r="G118" s="21">
        <f>B118/18.5</f>
        <v>4.324324324324325</v>
      </c>
      <c r="H118" s="21">
        <f>B118/22.2</f>
        <v>3.6036036036036037</v>
      </c>
      <c r="I118" s="2"/>
      <c r="J118" s="2"/>
    </row>
    <row r="119" spans="1:10" ht="12.75">
      <c r="A119" s="57"/>
      <c r="B119" s="22">
        <v>90</v>
      </c>
      <c r="C119" s="21">
        <f t="shared" si="11"/>
        <v>24.324324324324323</v>
      </c>
      <c r="D119" s="21">
        <f t="shared" si="12"/>
        <v>12.162162162162161</v>
      </c>
      <c r="E119" s="21">
        <f t="shared" si="13"/>
        <v>8.108108108108109</v>
      </c>
      <c r="F119" s="21">
        <f t="shared" si="14"/>
        <v>6.081081081081081</v>
      </c>
      <c r="G119" s="21">
        <f t="shared" si="15"/>
        <v>4.864864864864865</v>
      </c>
      <c r="H119" s="21">
        <f t="shared" si="16"/>
        <v>4.054054054054054</v>
      </c>
      <c r="I119" s="2"/>
      <c r="J119" s="2"/>
    </row>
    <row r="120" spans="1:10" ht="12.75">
      <c r="A120" s="57"/>
      <c r="B120" s="22">
        <v>100</v>
      </c>
      <c r="C120" s="21">
        <f t="shared" si="11"/>
        <v>27.027027027027025</v>
      </c>
      <c r="D120" s="21">
        <f t="shared" si="12"/>
        <v>13.513513513513512</v>
      </c>
      <c r="E120" s="21">
        <f t="shared" si="13"/>
        <v>9.00900900900901</v>
      </c>
      <c r="F120" s="21">
        <f t="shared" si="14"/>
        <v>6.756756756756756</v>
      </c>
      <c r="G120" s="21">
        <f t="shared" si="15"/>
        <v>5.405405405405405</v>
      </c>
      <c r="H120" s="21">
        <f t="shared" si="16"/>
        <v>4.504504504504505</v>
      </c>
      <c r="I120" s="2"/>
      <c r="J120" s="2"/>
    </row>
    <row r="121" spans="1:10" ht="12.75">
      <c r="A121" s="57"/>
      <c r="B121" s="22">
        <v>125</v>
      </c>
      <c r="C121" s="21">
        <f t="shared" si="11"/>
        <v>33.78378378378378</v>
      </c>
      <c r="D121" s="21">
        <f t="shared" si="12"/>
        <v>16.89189189189189</v>
      </c>
      <c r="E121" s="21">
        <f t="shared" si="13"/>
        <v>11.26126126126126</v>
      </c>
      <c r="F121" s="21">
        <f t="shared" si="14"/>
        <v>8.445945945945946</v>
      </c>
      <c r="G121" s="21">
        <f t="shared" si="15"/>
        <v>6.756756756756757</v>
      </c>
      <c r="H121" s="21">
        <f t="shared" si="16"/>
        <v>5.63063063063063</v>
      </c>
      <c r="I121" s="2"/>
      <c r="J121" s="2"/>
    </row>
    <row r="122" spans="1:10" ht="12.75">
      <c r="A122" s="57"/>
      <c r="B122" s="22">
        <v>150</v>
      </c>
      <c r="C122" s="21">
        <f t="shared" si="11"/>
        <v>40.54054054054054</v>
      </c>
      <c r="D122" s="21">
        <f t="shared" si="12"/>
        <v>20.27027027027027</v>
      </c>
      <c r="E122" s="21">
        <f t="shared" si="13"/>
        <v>13.513513513513514</v>
      </c>
      <c r="F122" s="21">
        <f t="shared" si="14"/>
        <v>10.135135135135135</v>
      </c>
      <c r="G122" s="21">
        <f t="shared" si="15"/>
        <v>8.108108108108109</v>
      </c>
      <c r="H122" s="21">
        <f t="shared" si="16"/>
        <v>6.756756756756757</v>
      </c>
      <c r="I122" s="2"/>
      <c r="J122" s="2"/>
    </row>
    <row r="123" spans="1:10" ht="12.75">
      <c r="A123" s="57"/>
      <c r="B123" s="22">
        <v>175</v>
      </c>
      <c r="C123" s="21">
        <f t="shared" si="11"/>
        <v>47.2972972972973</v>
      </c>
      <c r="D123" s="21">
        <f t="shared" si="12"/>
        <v>23.64864864864865</v>
      </c>
      <c r="E123" s="21">
        <f t="shared" si="13"/>
        <v>15.765765765765765</v>
      </c>
      <c r="F123" s="21">
        <f t="shared" si="14"/>
        <v>11.824324324324325</v>
      </c>
      <c r="G123" s="21">
        <f t="shared" si="15"/>
        <v>9.45945945945946</v>
      </c>
      <c r="H123" s="21">
        <f t="shared" si="16"/>
        <v>7.882882882882883</v>
      </c>
      <c r="I123" s="2"/>
      <c r="J123" s="2"/>
    </row>
    <row r="124" spans="1:8" ht="12.75">
      <c r="A124" s="57"/>
      <c r="B124" s="22">
        <v>200</v>
      </c>
      <c r="C124" s="21">
        <f t="shared" si="11"/>
        <v>54.05405405405405</v>
      </c>
      <c r="D124" s="21">
        <f t="shared" si="12"/>
        <v>27.027027027027025</v>
      </c>
      <c r="E124" s="21">
        <f t="shared" si="13"/>
        <v>18.01801801801802</v>
      </c>
      <c r="F124" s="21">
        <f t="shared" si="14"/>
        <v>13.513513513513512</v>
      </c>
      <c r="G124" s="21">
        <f t="shared" si="15"/>
        <v>10.81081081081081</v>
      </c>
      <c r="H124" s="21">
        <f t="shared" si="16"/>
        <v>9.00900900900901</v>
      </c>
    </row>
    <row r="125" spans="1:8" ht="12.75">
      <c r="A125" s="57"/>
      <c r="B125" s="22">
        <v>250</v>
      </c>
      <c r="C125" s="21">
        <f t="shared" si="11"/>
        <v>67.56756756756756</v>
      </c>
      <c r="D125" s="21">
        <f t="shared" si="12"/>
        <v>33.78378378378378</v>
      </c>
      <c r="E125" s="21">
        <f t="shared" si="13"/>
        <v>22.52252252252252</v>
      </c>
      <c r="F125" s="21">
        <f t="shared" si="14"/>
        <v>16.89189189189189</v>
      </c>
      <c r="G125" s="21">
        <f t="shared" si="15"/>
        <v>13.513513513513514</v>
      </c>
      <c r="H125" s="21">
        <f t="shared" si="16"/>
        <v>11.26126126126126</v>
      </c>
    </row>
    <row r="126" spans="1:8" ht="12.75">
      <c r="A126" s="57"/>
      <c r="B126" s="22">
        <v>300</v>
      </c>
      <c r="C126" s="21">
        <f t="shared" si="11"/>
        <v>81.08108108108108</v>
      </c>
      <c r="D126" s="21">
        <f t="shared" si="12"/>
        <v>40.54054054054054</v>
      </c>
      <c r="E126" s="21">
        <f t="shared" si="13"/>
        <v>27.027027027027028</v>
      </c>
      <c r="F126" s="21">
        <f t="shared" si="14"/>
        <v>20.27027027027027</v>
      </c>
      <c r="G126" s="21">
        <f t="shared" si="15"/>
        <v>16.216216216216218</v>
      </c>
      <c r="H126" s="21">
        <f t="shared" si="16"/>
        <v>13.513513513513514</v>
      </c>
    </row>
    <row r="127" spans="1:8" ht="12.75">
      <c r="A127" s="57"/>
      <c r="B127" s="22">
        <v>350</v>
      </c>
      <c r="C127" s="21">
        <f t="shared" si="11"/>
        <v>94.5945945945946</v>
      </c>
      <c r="D127" s="21">
        <f t="shared" si="12"/>
        <v>47.2972972972973</v>
      </c>
      <c r="E127" s="21">
        <f t="shared" si="13"/>
        <v>31.53153153153153</v>
      </c>
      <c r="F127" s="21">
        <f t="shared" si="14"/>
        <v>23.64864864864865</v>
      </c>
      <c r="G127" s="21">
        <f t="shared" si="15"/>
        <v>18.91891891891892</v>
      </c>
      <c r="H127" s="21">
        <f t="shared" si="16"/>
        <v>15.765765765765765</v>
      </c>
    </row>
    <row r="128" spans="1:8" ht="12.75">
      <c r="A128" s="57"/>
      <c r="B128" s="22">
        <v>400</v>
      </c>
      <c r="C128" s="21">
        <f t="shared" si="11"/>
        <v>108.1081081081081</v>
      </c>
      <c r="D128" s="21">
        <f t="shared" si="12"/>
        <v>54.05405405405405</v>
      </c>
      <c r="E128" s="21">
        <f t="shared" si="13"/>
        <v>36.03603603603604</v>
      </c>
      <c r="F128" s="21">
        <f t="shared" si="14"/>
        <v>27.027027027027025</v>
      </c>
      <c r="G128" s="21">
        <f t="shared" si="15"/>
        <v>21.62162162162162</v>
      </c>
      <c r="H128" s="21">
        <f t="shared" si="16"/>
        <v>18.01801801801802</v>
      </c>
    </row>
    <row r="129" spans="1:8" ht="12.75">
      <c r="A129" s="57"/>
      <c r="B129" s="22">
        <v>450</v>
      </c>
      <c r="C129" s="21">
        <f t="shared" si="11"/>
        <v>121.62162162162161</v>
      </c>
      <c r="D129" s="21">
        <f t="shared" si="12"/>
        <v>60.81081081081081</v>
      </c>
      <c r="E129" s="21">
        <f t="shared" si="13"/>
        <v>40.54054054054054</v>
      </c>
      <c r="F129" s="21">
        <f t="shared" si="14"/>
        <v>30.405405405405403</v>
      </c>
      <c r="G129" s="21">
        <f t="shared" si="15"/>
        <v>24.324324324324323</v>
      </c>
      <c r="H129" s="21">
        <f t="shared" si="16"/>
        <v>20.27027027027027</v>
      </c>
    </row>
    <row r="130" spans="1:8" ht="12.75">
      <c r="A130" s="57"/>
      <c r="B130" s="22">
        <v>500</v>
      </c>
      <c r="C130" s="21">
        <f t="shared" si="11"/>
        <v>135.13513513513513</v>
      </c>
      <c r="D130" s="21">
        <f t="shared" si="12"/>
        <v>67.56756756756756</v>
      </c>
      <c r="E130" s="21">
        <f t="shared" si="13"/>
        <v>45.04504504504504</v>
      </c>
      <c r="F130" s="21">
        <f t="shared" si="14"/>
        <v>33.78378378378378</v>
      </c>
      <c r="G130" s="21">
        <f t="shared" si="15"/>
        <v>27.027027027027028</v>
      </c>
      <c r="H130" s="21">
        <f t="shared" si="16"/>
        <v>22.52252252252252</v>
      </c>
    </row>
    <row r="131" spans="1:8" ht="12.75">
      <c r="A131" s="57"/>
      <c r="B131" s="22">
        <v>550</v>
      </c>
      <c r="C131" s="21">
        <f t="shared" si="11"/>
        <v>148.64864864864865</v>
      </c>
      <c r="D131" s="21">
        <f t="shared" si="12"/>
        <v>74.32432432432432</v>
      </c>
      <c r="E131" s="21">
        <f t="shared" si="13"/>
        <v>49.54954954954955</v>
      </c>
      <c r="F131" s="21">
        <f t="shared" si="14"/>
        <v>37.16216216216216</v>
      </c>
      <c r="G131" s="21">
        <f t="shared" si="15"/>
        <v>29.72972972972973</v>
      </c>
      <c r="H131" s="21">
        <f t="shared" si="16"/>
        <v>24.774774774774777</v>
      </c>
    </row>
    <row r="132" spans="1:8" ht="12.75">
      <c r="A132" s="57"/>
      <c r="B132" s="22">
        <v>600</v>
      </c>
      <c r="C132" s="21">
        <f t="shared" si="11"/>
        <v>162.16216216216216</v>
      </c>
      <c r="D132" s="21">
        <f t="shared" si="12"/>
        <v>81.08108108108108</v>
      </c>
      <c r="E132" s="21">
        <f t="shared" si="13"/>
        <v>54.054054054054056</v>
      </c>
      <c r="F132" s="21">
        <f t="shared" si="14"/>
        <v>40.54054054054054</v>
      </c>
      <c r="G132" s="21">
        <f t="shared" si="15"/>
        <v>32.432432432432435</v>
      </c>
      <c r="H132" s="21">
        <f t="shared" si="16"/>
        <v>27.027027027027028</v>
      </c>
    </row>
    <row r="133" spans="1:8" ht="12.75">
      <c r="A133" s="57"/>
      <c r="B133" s="22">
        <v>650</v>
      </c>
      <c r="C133" s="21">
        <f t="shared" si="11"/>
        <v>175.67567567567568</v>
      </c>
      <c r="D133" s="21">
        <f t="shared" si="12"/>
        <v>87.83783783783784</v>
      </c>
      <c r="E133" s="21">
        <f t="shared" si="13"/>
        <v>58.55855855855856</v>
      </c>
      <c r="F133" s="21">
        <f t="shared" si="14"/>
        <v>43.91891891891892</v>
      </c>
      <c r="G133" s="21">
        <f t="shared" si="15"/>
        <v>35.13513513513514</v>
      </c>
      <c r="H133" s="21">
        <f t="shared" si="16"/>
        <v>29.27927927927928</v>
      </c>
    </row>
    <row r="134" spans="1:8" ht="12.75">
      <c r="A134" s="57"/>
      <c r="B134" s="22">
        <v>700</v>
      </c>
      <c r="C134" s="21">
        <f t="shared" si="11"/>
        <v>189.1891891891892</v>
      </c>
      <c r="D134" s="21">
        <f t="shared" si="12"/>
        <v>94.5945945945946</v>
      </c>
      <c r="E134" s="21">
        <f t="shared" si="13"/>
        <v>63.06306306306306</v>
      </c>
      <c r="F134" s="21">
        <f t="shared" si="14"/>
        <v>47.2972972972973</v>
      </c>
      <c r="G134" s="21">
        <f t="shared" si="15"/>
        <v>37.83783783783784</v>
      </c>
      <c r="H134" s="21">
        <f t="shared" si="16"/>
        <v>31.53153153153153</v>
      </c>
    </row>
    <row r="135" spans="1:8" ht="12.75">
      <c r="A135" s="57"/>
      <c r="B135" s="22">
        <v>750</v>
      </c>
      <c r="C135" s="21">
        <f t="shared" si="11"/>
        <v>202.70270270270268</v>
      </c>
      <c r="D135" s="21">
        <f t="shared" si="12"/>
        <v>101.35135135135134</v>
      </c>
      <c r="E135" s="21">
        <f t="shared" si="13"/>
        <v>67.56756756756756</v>
      </c>
      <c r="F135" s="21">
        <f t="shared" si="14"/>
        <v>50.67567567567567</v>
      </c>
      <c r="G135" s="21">
        <f t="shared" si="15"/>
        <v>40.54054054054054</v>
      </c>
      <c r="H135" s="21">
        <f t="shared" si="16"/>
        <v>33.78378378378378</v>
      </c>
    </row>
    <row r="136" spans="1:8" ht="12.75">
      <c r="A136" s="57"/>
      <c r="B136" s="22">
        <v>800</v>
      </c>
      <c r="C136" s="21">
        <f t="shared" si="11"/>
        <v>216.2162162162162</v>
      </c>
      <c r="D136" s="21">
        <f t="shared" si="12"/>
        <v>108.1081081081081</v>
      </c>
      <c r="E136" s="21">
        <f t="shared" si="13"/>
        <v>72.07207207207207</v>
      </c>
      <c r="F136" s="21">
        <f t="shared" si="14"/>
        <v>54.05405405405405</v>
      </c>
      <c r="G136" s="21">
        <f t="shared" si="15"/>
        <v>43.24324324324324</v>
      </c>
      <c r="H136" s="21">
        <f t="shared" si="16"/>
        <v>36.03603603603604</v>
      </c>
    </row>
    <row r="137" spans="1:8" ht="12.75">
      <c r="A137" s="57"/>
      <c r="B137" s="22">
        <v>850</v>
      </c>
      <c r="C137" s="21">
        <f t="shared" si="11"/>
        <v>229.7297297297297</v>
      </c>
      <c r="D137" s="21">
        <f t="shared" si="12"/>
        <v>114.86486486486486</v>
      </c>
      <c r="E137" s="21">
        <f t="shared" si="13"/>
        <v>76.57657657657658</v>
      </c>
      <c r="F137" s="21">
        <f t="shared" si="14"/>
        <v>57.43243243243243</v>
      </c>
      <c r="G137" s="21">
        <f t="shared" si="15"/>
        <v>45.945945945945944</v>
      </c>
      <c r="H137" s="21">
        <f t="shared" si="16"/>
        <v>38.28828828828829</v>
      </c>
    </row>
    <row r="138" spans="1:8" ht="12.75">
      <c r="A138" s="57"/>
      <c r="B138" s="22">
        <v>900</v>
      </c>
      <c r="C138" s="21">
        <f t="shared" si="11"/>
        <v>243.24324324324323</v>
      </c>
      <c r="D138" s="21">
        <f t="shared" si="12"/>
        <v>121.62162162162161</v>
      </c>
      <c r="E138" s="21">
        <f t="shared" si="13"/>
        <v>81.08108108108108</v>
      </c>
      <c r="F138" s="21">
        <f t="shared" si="14"/>
        <v>60.81081081081081</v>
      </c>
      <c r="G138" s="21">
        <f t="shared" si="15"/>
        <v>48.648648648648646</v>
      </c>
      <c r="H138" s="21">
        <f t="shared" si="16"/>
        <v>40.54054054054054</v>
      </c>
    </row>
    <row r="139" spans="1:8" ht="12.75">
      <c r="A139" s="57"/>
      <c r="B139" s="22">
        <v>950</v>
      </c>
      <c r="C139" s="21">
        <f t="shared" si="11"/>
        <v>256.7567567567568</v>
      </c>
      <c r="D139" s="21">
        <f aca="true" t="shared" si="17" ref="D139:D146">B139/7.4</f>
        <v>128.3783783783784</v>
      </c>
      <c r="E139" s="21">
        <f aca="true" t="shared" si="18" ref="E139:E146">B139/11.1</f>
        <v>85.58558558558559</v>
      </c>
      <c r="F139" s="21">
        <f aca="true" t="shared" si="19" ref="F139:F146">B139/14.8</f>
        <v>64.1891891891892</v>
      </c>
      <c r="G139" s="21">
        <f aca="true" t="shared" si="20" ref="G139:G146">B139/18.5</f>
        <v>51.351351351351354</v>
      </c>
      <c r="H139" s="21">
        <f aca="true" t="shared" si="21" ref="H139:H146">B139/22.2</f>
        <v>42.792792792792795</v>
      </c>
    </row>
    <row r="140" spans="1:8" ht="12.75">
      <c r="A140" s="57"/>
      <c r="B140" s="22">
        <v>1000</v>
      </c>
      <c r="C140" s="21">
        <f t="shared" si="11"/>
        <v>270.27027027027026</v>
      </c>
      <c r="D140" s="21">
        <f t="shared" si="17"/>
        <v>135.13513513513513</v>
      </c>
      <c r="E140" s="21">
        <f t="shared" si="18"/>
        <v>90.09009009009009</v>
      </c>
      <c r="F140" s="21">
        <f t="shared" si="19"/>
        <v>67.56756756756756</v>
      </c>
      <c r="G140" s="21">
        <f t="shared" si="20"/>
        <v>54.054054054054056</v>
      </c>
      <c r="H140" s="21">
        <f t="shared" si="21"/>
        <v>45.04504504504504</v>
      </c>
    </row>
    <row r="141" spans="1:8" ht="12.75">
      <c r="A141" s="57"/>
      <c r="B141" s="22">
        <v>1050</v>
      </c>
      <c r="C141" s="21">
        <f t="shared" si="11"/>
        <v>283.78378378378375</v>
      </c>
      <c r="D141" s="21">
        <f t="shared" si="17"/>
        <v>141.89189189189187</v>
      </c>
      <c r="E141" s="21">
        <f t="shared" si="18"/>
        <v>94.5945945945946</v>
      </c>
      <c r="F141" s="21">
        <f t="shared" si="19"/>
        <v>70.94594594594594</v>
      </c>
      <c r="G141" s="21">
        <f t="shared" si="20"/>
        <v>56.75675675675676</v>
      </c>
      <c r="H141" s="21">
        <f t="shared" si="21"/>
        <v>47.2972972972973</v>
      </c>
    </row>
    <row r="142" spans="1:8" ht="12.75">
      <c r="A142" s="57"/>
      <c r="B142" s="22">
        <v>1100</v>
      </c>
      <c r="C142" s="21">
        <f t="shared" si="11"/>
        <v>297.2972972972973</v>
      </c>
      <c r="D142" s="21">
        <f t="shared" si="17"/>
        <v>148.64864864864865</v>
      </c>
      <c r="E142" s="21">
        <f t="shared" si="18"/>
        <v>99.0990990990991</v>
      </c>
      <c r="F142" s="21">
        <f t="shared" si="19"/>
        <v>74.32432432432432</v>
      </c>
      <c r="G142" s="21">
        <f t="shared" si="20"/>
        <v>59.45945945945946</v>
      </c>
      <c r="H142" s="21">
        <f t="shared" si="21"/>
        <v>49.54954954954955</v>
      </c>
    </row>
    <row r="143" spans="1:8" ht="12.75">
      <c r="A143" s="57"/>
      <c r="B143" s="22">
        <v>1150</v>
      </c>
      <c r="C143" s="21">
        <f t="shared" si="11"/>
        <v>310.8108108108108</v>
      </c>
      <c r="D143" s="21">
        <f t="shared" si="17"/>
        <v>155.4054054054054</v>
      </c>
      <c r="E143" s="21">
        <f t="shared" si="18"/>
        <v>103.6036036036036</v>
      </c>
      <c r="F143" s="21">
        <f t="shared" si="19"/>
        <v>77.7027027027027</v>
      </c>
      <c r="G143" s="21">
        <f t="shared" si="20"/>
        <v>62.16216216216216</v>
      </c>
      <c r="H143" s="21">
        <f t="shared" si="21"/>
        <v>51.8018018018018</v>
      </c>
    </row>
    <row r="144" spans="1:8" ht="12.75">
      <c r="A144" s="57"/>
      <c r="B144" s="22">
        <v>1200</v>
      </c>
      <c r="C144" s="21">
        <f t="shared" si="11"/>
        <v>324.3243243243243</v>
      </c>
      <c r="D144" s="21">
        <f t="shared" si="17"/>
        <v>162.16216216216216</v>
      </c>
      <c r="E144" s="21">
        <f t="shared" si="18"/>
        <v>108.10810810810811</v>
      </c>
      <c r="F144" s="21">
        <f t="shared" si="19"/>
        <v>81.08108108108108</v>
      </c>
      <c r="G144" s="21">
        <f t="shared" si="20"/>
        <v>64.86486486486487</v>
      </c>
      <c r="H144" s="21">
        <f t="shared" si="21"/>
        <v>54.054054054054056</v>
      </c>
    </row>
    <row r="145" spans="1:8" ht="12.75">
      <c r="A145" s="57"/>
      <c r="B145" s="22">
        <v>1250</v>
      </c>
      <c r="C145" s="21">
        <f t="shared" si="11"/>
        <v>337.8378378378378</v>
      </c>
      <c r="D145" s="21">
        <f t="shared" si="17"/>
        <v>168.9189189189189</v>
      </c>
      <c r="E145" s="21">
        <f t="shared" si="18"/>
        <v>112.61261261261262</v>
      </c>
      <c r="F145" s="21">
        <f t="shared" si="19"/>
        <v>84.45945945945945</v>
      </c>
      <c r="G145" s="21">
        <f t="shared" si="20"/>
        <v>67.56756756756756</v>
      </c>
      <c r="H145" s="21">
        <f t="shared" si="21"/>
        <v>56.30630630630631</v>
      </c>
    </row>
    <row r="146" spans="1:8" ht="12.75">
      <c r="A146" s="57"/>
      <c r="B146" s="22">
        <v>1300</v>
      </c>
      <c r="C146" s="21">
        <f t="shared" si="11"/>
        <v>351.35135135135135</v>
      </c>
      <c r="D146" s="21">
        <f t="shared" si="17"/>
        <v>175.67567567567568</v>
      </c>
      <c r="E146" s="21">
        <f t="shared" si="18"/>
        <v>117.11711711711712</v>
      </c>
      <c r="F146" s="21">
        <f t="shared" si="19"/>
        <v>87.83783783783784</v>
      </c>
      <c r="G146" s="21">
        <f t="shared" si="20"/>
        <v>70.27027027027027</v>
      </c>
      <c r="H146" s="21">
        <f t="shared" si="21"/>
        <v>58.55855855855856</v>
      </c>
    </row>
    <row r="147" spans="3:8" ht="12.75">
      <c r="C147" s="63" t="s">
        <v>21</v>
      </c>
      <c r="D147" s="63"/>
      <c r="E147" s="63"/>
      <c r="F147" s="63"/>
      <c r="G147" s="63"/>
      <c r="H147" s="63"/>
    </row>
    <row r="148" ht="12.75"/>
    <row r="149" ht="12.75"/>
    <row r="150" ht="12.75"/>
    <row r="151" spans="1:8" ht="15.75">
      <c r="A151" s="61" t="s">
        <v>62</v>
      </c>
      <c r="B151" s="62"/>
      <c r="C151" s="62"/>
      <c r="D151" s="62"/>
      <c r="E151" s="62"/>
      <c r="F151" s="62"/>
      <c r="G151" s="62"/>
      <c r="H151" s="62"/>
    </row>
    <row r="152" spans="1:8" ht="12.75">
      <c r="A152" s="58" t="s">
        <v>22</v>
      </c>
      <c r="B152" s="58"/>
      <c r="C152" s="58"/>
      <c r="D152" s="58"/>
      <c r="E152" s="58"/>
      <c r="F152" s="58"/>
      <c r="G152" s="58"/>
      <c r="H152" s="58"/>
    </row>
    <row r="153" spans="1:8" ht="12.75">
      <c r="A153" s="58"/>
      <c r="B153" s="58"/>
      <c r="C153" s="58"/>
      <c r="D153" s="58"/>
      <c r="E153" s="58"/>
      <c r="F153" s="58"/>
      <c r="G153" s="58"/>
      <c r="H153" s="58"/>
    </row>
    <row r="154" spans="1:8" ht="12.75">
      <c r="A154" s="3"/>
      <c r="B154" s="3"/>
      <c r="C154" s="60" t="s">
        <v>17</v>
      </c>
      <c r="D154" s="60"/>
      <c r="E154" s="60"/>
      <c r="F154" s="60"/>
      <c r="G154" s="60"/>
      <c r="H154" s="60"/>
    </row>
    <row r="155" spans="3:8" ht="12.75">
      <c r="C155" s="9">
        <v>3</v>
      </c>
      <c r="D155" s="9">
        <v>4</v>
      </c>
      <c r="E155" s="9">
        <v>5</v>
      </c>
      <c r="F155" s="9">
        <v>6</v>
      </c>
      <c r="G155" s="9">
        <v>7</v>
      </c>
      <c r="H155" s="9">
        <v>8</v>
      </c>
    </row>
    <row r="156" spans="1:8" ht="12.75">
      <c r="A156" s="46" t="s">
        <v>18</v>
      </c>
      <c r="B156" s="20">
        <v>1</v>
      </c>
      <c r="C156" s="19">
        <f>((B156*0.75)/(60/C$155))*1000</f>
        <v>37.5</v>
      </c>
      <c r="D156" s="19">
        <f>((B156*0.75)/(60/D$155))*1000</f>
        <v>50</v>
      </c>
      <c r="E156" s="19">
        <f>((B156*0.75)/(60/E$155))*1000</f>
        <v>62.5</v>
      </c>
      <c r="F156" s="19">
        <f>((B156*0.75)/(60/F$155))*1000</f>
        <v>75</v>
      </c>
      <c r="G156" s="19">
        <f>((B156*0.75)/(60/G$155))*1000</f>
        <v>87.50000000000001</v>
      </c>
      <c r="H156" s="19">
        <f>((B156*0.75)/(60/H$155))*1000</f>
        <v>100</v>
      </c>
    </row>
    <row r="157" spans="1:8" ht="12.75">
      <c r="A157" s="47"/>
      <c r="B157" s="20">
        <v>2</v>
      </c>
      <c r="C157" s="19">
        <f>((B157*0.75)/(60/C$155))*1000</f>
        <v>75</v>
      </c>
      <c r="D157" s="19">
        <f aca="true" t="shared" si="22" ref="D157:D179">((B157*0.75)/(60/D$155))*1000</f>
        <v>100</v>
      </c>
      <c r="E157" s="19">
        <f aca="true" t="shared" si="23" ref="E157:E179">((B157*0.75)/(60/E$155))*1000</f>
        <v>125</v>
      </c>
      <c r="F157" s="19">
        <f aca="true" t="shared" si="24" ref="F157:F179">((B157*0.75)/(60/F$155))*1000</f>
        <v>150</v>
      </c>
      <c r="G157" s="19">
        <f aca="true" t="shared" si="25" ref="G157:G179">((B157*0.75)/(60/G$155))*1000</f>
        <v>175.00000000000003</v>
      </c>
      <c r="H157" s="19">
        <f aca="true" t="shared" si="26" ref="H157:H179">((B157*0.75)/(60/H$155))*1000</f>
        <v>200</v>
      </c>
    </row>
    <row r="158" spans="1:8" ht="12.75">
      <c r="A158" s="47"/>
      <c r="B158" s="20">
        <v>3</v>
      </c>
      <c r="C158" s="19">
        <f>((B158*0.75)/(60/C$155))*1000</f>
        <v>112.5</v>
      </c>
      <c r="D158" s="19">
        <f t="shared" si="22"/>
        <v>150</v>
      </c>
      <c r="E158" s="19">
        <f t="shared" si="23"/>
        <v>187.5</v>
      </c>
      <c r="F158" s="19">
        <f t="shared" si="24"/>
        <v>225</v>
      </c>
      <c r="G158" s="19">
        <f t="shared" si="25"/>
        <v>262.5</v>
      </c>
      <c r="H158" s="19">
        <f t="shared" si="26"/>
        <v>300</v>
      </c>
    </row>
    <row r="159" spans="1:8" ht="12.75">
      <c r="A159" s="47"/>
      <c r="B159" s="20">
        <v>4</v>
      </c>
      <c r="C159" s="19">
        <f aca="true" t="shared" si="27" ref="C159:C179">((B159*0.75)/(60/C$155))*1000</f>
        <v>150</v>
      </c>
      <c r="D159" s="19">
        <f t="shared" si="22"/>
        <v>200</v>
      </c>
      <c r="E159" s="19">
        <f t="shared" si="23"/>
        <v>250</v>
      </c>
      <c r="F159" s="19">
        <f t="shared" si="24"/>
        <v>300</v>
      </c>
      <c r="G159" s="19">
        <f t="shared" si="25"/>
        <v>350.00000000000006</v>
      </c>
      <c r="H159" s="19">
        <f t="shared" si="26"/>
        <v>400</v>
      </c>
    </row>
    <row r="160" spans="1:8" ht="12.75">
      <c r="A160" s="47"/>
      <c r="B160" s="20">
        <v>5</v>
      </c>
      <c r="C160" s="19">
        <f t="shared" si="27"/>
        <v>187.5</v>
      </c>
      <c r="D160" s="19">
        <f t="shared" si="22"/>
        <v>250</v>
      </c>
      <c r="E160" s="19">
        <f t="shared" si="23"/>
        <v>312.5</v>
      </c>
      <c r="F160" s="19">
        <f t="shared" si="24"/>
        <v>375</v>
      </c>
      <c r="G160" s="19">
        <f t="shared" si="25"/>
        <v>437.5</v>
      </c>
      <c r="H160" s="19">
        <f t="shared" si="26"/>
        <v>500</v>
      </c>
    </row>
    <row r="161" spans="1:8" ht="12.75">
      <c r="A161" s="47"/>
      <c r="B161" s="20">
        <v>6</v>
      </c>
      <c r="C161" s="19">
        <f t="shared" si="27"/>
        <v>225</v>
      </c>
      <c r="D161" s="19">
        <f t="shared" si="22"/>
        <v>300</v>
      </c>
      <c r="E161" s="19">
        <f t="shared" si="23"/>
        <v>375</v>
      </c>
      <c r="F161" s="19">
        <f t="shared" si="24"/>
        <v>450</v>
      </c>
      <c r="G161" s="19">
        <f t="shared" si="25"/>
        <v>525</v>
      </c>
      <c r="H161" s="19">
        <f t="shared" si="26"/>
        <v>600</v>
      </c>
    </row>
    <row r="162" spans="1:8" ht="12.75">
      <c r="A162" s="47"/>
      <c r="B162" s="20">
        <v>7</v>
      </c>
      <c r="C162" s="19">
        <f t="shared" si="27"/>
        <v>262.5</v>
      </c>
      <c r="D162" s="19">
        <f t="shared" si="22"/>
        <v>350</v>
      </c>
      <c r="E162" s="19">
        <f t="shared" si="23"/>
        <v>437.5</v>
      </c>
      <c r="F162" s="19">
        <f t="shared" si="24"/>
        <v>525</v>
      </c>
      <c r="G162" s="19">
        <f t="shared" si="25"/>
        <v>612.5</v>
      </c>
      <c r="H162" s="19">
        <f t="shared" si="26"/>
        <v>700</v>
      </c>
    </row>
    <row r="163" spans="1:8" ht="12.75">
      <c r="A163" s="47"/>
      <c r="B163" s="20">
        <v>8</v>
      </c>
      <c r="C163" s="19">
        <f t="shared" si="27"/>
        <v>300</v>
      </c>
      <c r="D163" s="19">
        <f t="shared" si="22"/>
        <v>400</v>
      </c>
      <c r="E163" s="19">
        <f t="shared" si="23"/>
        <v>500</v>
      </c>
      <c r="F163" s="19">
        <f t="shared" si="24"/>
        <v>600</v>
      </c>
      <c r="G163" s="19">
        <f t="shared" si="25"/>
        <v>700.0000000000001</v>
      </c>
      <c r="H163" s="19">
        <f t="shared" si="26"/>
        <v>800</v>
      </c>
    </row>
    <row r="164" spans="1:8" ht="12.75">
      <c r="A164" s="47"/>
      <c r="B164" s="20">
        <v>9</v>
      </c>
      <c r="C164" s="19">
        <f t="shared" si="27"/>
        <v>337.5</v>
      </c>
      <c r="D164" s="19">
        <f t="shared" si="22"/>
        <v>450</v>
      </c>
      <c r="E164" s="19">
        <f t="shared" si="23"/>
        <v>562.5</v>
      </c>
      <c r="F164" s="19">
        <f t="shared" si="24"/>
        <v>675</v>
      </c>
      <c r="G164" s="19">
        <f t="shared" si="25"/>
        <v>787.5</v>
      </c>
      <c r="H164" s="19">
        <f t="shared" si="26"/>
        <v>900</v>
      </c>
    </row>
    <row r="165" spans="1:8" ht="12.75">
      <c r="A165" s="47"/>
      <c r="B165" s="20">
        <v>10</v>
      </c>
      <c r="C165" s="19">
        <f t="shared" si="27"/>
        <v>375</v>
      </c>
      <c r="D165" s="19">
        <f t="shared" si="22"/>
        <v>500</v>
      </c>
      <c r="E165" s="19">
        <f t="shared" si="23"/>
        <v>625</v>
      </c>
      <c r="F165" s="19">
        <f t="shared" si="24"/>
        <v>750</v>
      </c>
      <c r="G165" s="19">
        <f t="shared" si="25"/>
        <v>875</v>
      </c>
      <c r="H165" s="19">
        <f t="shared" si="26"/>
        <v>1000</v>
      </c>
    </row>
    <row r="166" spans="1:8" ht="12.75">
      <c r="A166" s="47"/>
      <c r="B166" s="20">
        <v>15</v>
      </c>
      <c r="C166" s="19">
        <f t="shared" si="27"/>
        <v>562.5</v>
      </c>
      <c r="D166" s="19">
        <f t="shared" si="22"/>
        <v>750</v>
      </c>
      <c r="E166" s="19">
        <f t="shared" si="23"/>
        <v>937.5</v>
      </c>
      <c r="F166" s="19">
        <f t="shared" si="24"/>
        <v>1125</v>
      </c>
      <c r="G166" s="19">
        <f t="shared" si="25"/>
        <v>1312.5</v>
      </c>
      <c r="H166" s="19">
        <f t="shared" si="26"/>
        <v>1500</v>
      </c>
    </row>
    <row r="167" spans="1:8" ht="12.75">
      <c r="A167" s="47"/>
      <c r="B167" s="20">
        <v>20</v>
      </c>
      <c r="C167" s="19">
        <f t="shared" si="27"/>
        <v>750</v>
      </c>
      <c r="D167" s="19">
        <f t="shared" si="22"/>
        <v>1000</v>
      </c>
      <c r="E167" s="19">
        <f t="shared" si="23"/>
        <v>1250</v>
      </c>
      <c r="F167" s="19">
        <f t="shared" si="24"/>
        <v>1500</v>
      </c>
      <c r="G167" s="19">
        <f t="shared" si="25"/>
        <v>1750</v>
      </c>
      <c r="H167" s="19">
        <f t="shared" si="26"/>
        <v>2000</v>
      </c>
    </row>
    <row r="168" spans="1:8" ht="12.75">
      <c r="A168" s="47"/>
      <c r="B168" s="20">
        <v>25</v>
      </c>
      <c r="C168" s="19">
        <f t="shared" si="27"/>
        <v>937.5</v>
      </c>
      <c r="D168" s="19">
        <f t="shared" si="22"/>
        <v>1250</v>
      </c>
      <c r="E168" s="19">
        <f t="shared" si="23"/>
        <v>1562.5</v>
      </c>
      <c r="F168" s="19">
        <f t="shared" si="24"/>
        <v>1875</v>
      </c>
      <c r="G168" s="19">
        <f t="shared" si="25"/>
        <v>2187.5</v>
      </c>
      <c r="H168" s="19">
        <f t="shared" si="26"/>
        <v>2500</v>
      </c>
    </row>
    <row r="169" spans="1:8" ht="12.75">
      <c r="A169" s="47"/>
      <c r="B169" s="20">
        <v>30</v>
      </c>
      <c r="C169" s="19">
        <f t="shared" si="27"/>
        <v>1125</v>
      </c>
      <c r="D169" s="19">
        <f t="shared" si="22"/>
        <v>1500</v>
      </c>
      <c r="E169" s="19">
        <f t="shared" si="23"/>
        <v>1875</v>
      </c>
      <c r="F169" s="19">
        <f t="shared" si="24"/>
        <v>2250</v>
      </c>
      <c r="G169" s="19">
        <f t="shared" si="25"/>
        <v>2625</v>
      </c>
      <c r="H169" s="19">
        <f t="shared" si="26"/>
        <v>3000</v>
      </c>
    </row>
    <row r="170" spans="1:8" ht="12.75">
      <c r="A170" s="47"/>
      <c r="B170" s="20">
        <v>35</v>
      </c>
      <c r="C170" s="19">
        <f t="shared" si="27"/>
        <v>1312.5</v>
      </c>
      <c r="D170" s="19">
        <f t="shared" si="22"/>
        <v>1750</v>
      </c>
      <c r="E170" s="19">
        <f t="shared" si="23"/>
        <v>2187.5</v>
      </c>
      <c r="F170" s="19">
        <f t="shared" si="24"/>
        <v>2625</v>
      </c>
      <c r="G170" s="19">
        <f t="shared" si="25"/>
        <v>3062.5</v>
      </c>
      <c r="H170" s="19">
        <f t="shared" si="26"/>
        <v>3500</v>
      </c>
    </row>
    <row r="171" spans="1:8" ht="12.75">
      <c r="A171" s="47"/>
      <c r="B171" s="20">
        <v>40</v>
      </c>
      <c r="C171" s="19">
        <f t="shared" si="27"/>
        <v>1500</v>
      </c>
      <c r="D171" s="19">
        <f t="shared" si="22"/>
        <v>2000</v>
      </c>
      <c r="E171" s="19">
        <f t="shared" si="23"/>
        <v>2500</v>
      </c>
      <c r="F171" s="19">
        <f t="shared" si="24"/>
        <v>3000</v>
      </c>
      <c r="G171" s="19">
        <f t="shared" si="25"/>
        <v>3500</v>
      </c>
      <c r="H171" s="19">
        <f t="shared" si="26"/>
        <v>4000</v>
      </c>
    </row>
    <row r="172" spans="1:8" ht="12.75">
      <c r="A172" s="47"/>
      <c r="B172" s="20">
        <v>45</v>
      </c>
      <c r="C172" s="19">
        <f t="shared" si="27"/>
        <v>1687.5</v>
      </c>
      <c r="D172" s="19">
        <f t="shared" si="22"/>
        <v>2250</v>
      </c>
      <c r="E172" s="19">
        <f t="shared" si="23"/>
        <v>2812.5</v>
      </c>
      <c r="F172" s="19">
        <f t="shared" si="24"/>
        <v>3375</v>
      </c>
      <c r="G172" s="19">
        <f t="shared" si="25"/>
        <v>3937.5</v>
      </c>
      <c r="H172" s="19">
        <f t="shared" si="26"/>
        <v>4500</v>
      </c>
    </row>
    <row r="173" spans="1:8" ht="12.75">
      <c r="A173" s="47"/>
      <c r="B173" s="20">
        <v>50</v>
      </c>
      <c r="C173" s="19">
        <f t="shared" si="27"/>
        <v>1875</v>
      </c>
      <c r="D173" s="19">
        <f t="shared" si="22"/>
        <v>2500</v>
      </c>
      <c r="E173" s="19">
        <f t="shared" si="23"/>
        <v>3125</v>
      </c>
      <c r="F173" s="19">
        <f t="shared" si="24"/>
        <v>3750</v>
      </c>
      <c r="G173" s="19">
        <f t="shared" si="25"/>
        <v>4375</v>
      </c>
      <c r="H173" s="19">
        <f t="shared" si="26"/>
        <v>5000</v>
      </c>
    </row>
    <row r="174" spans="1:8" ht="12.75">
      <c r="A174" s="47"/>
      <c r="B174" s="20">
        <v>55</v>
      </c>
      <c r="C174" s="19">
        <f t="shared" si="27"/>
        <v>2062.5</v>
      </c>
      <c r="D174" s="19">
        <f t="shared" si="22"/>
        <v>2750</v>
      </c>
      <c r="E174" s="19">
        <f t="shared" si="23"/>
        <v>3437.5</v>
      </c>
      <c r="F174" s="19">
        <f t="shared" si="24"/>
        <v>4125</v>
      </c>
      <c r="G174" s="19">
        <f t="shared" si="25"/>
        <v>4812.5</v>
      </c>
      <c r="H174" s="19">
        <f t="shared" si="26"/>
        <v>5500</v>
      </c>
    </row>
    <row r="175" spans="1:8" ht="12.75">
      <c r="A175" s="47"/>
      <c r="B175" s="20">
        <v>60</v>
      </c>
      <c r="C175" s="19">
        <f t="shared" si="27"/>
        <v>2250</v>
      </c>
      <c r="D175" s="19">
        <f t="shared" si="22"/>
        <v>3000</v>
      </c>
      <c r="E175" s="19">
        <f t="shared" si="23"/>
        <v>3750</v>
      </c>
      <c r="F175" s="19">
        <f t="shared" si="24"/>
        <v>4500</v>
      </c>
      <c r="G175" s="19">
        <f t="shared" si="25"/>
        <v>5250</v>
      </c>
      <c r="H175" s="19">
        <f t="shared" si="26"/>
        <v>6000</v>
      </c>
    </row>
    <row r="176" spans="1:8" ht="12.75">
      <c r="A176" s="47"/>
      <c r="B176" s="20">
        <v>65</v>
      </c>
      <c r="C176" s="19">
        <f t="shared" si="27"/>
        <v>2437.5</v>
      </c>
      <c r="D176" s="19">
        <f t="shared" si="22"/>
        <v>3250</v>
      </c>
      <c r="E176" s="19">
        <f t="shared" si="23"/>
        <v>4062.5</v>
      </c>
      <c r="F176" s="19">
        <f t="shared" si="24"/>
        <v>4875</v>
      </c>
      <c r="G176" s="19">
        <f t="shared" si="25"/>
        <v>5687.5</v>
      </c>
      <c r="H176" s="19">
        <f t="shared" si="26"/>
        <v>6500</v>
      </c>
    </row>
    <row r="177" spans="1:8" ht="12.75">
      <c r="A177" s="47"/>
      <c r="B177" s="20">
        <v>70</v>
      </c>
      <c r="C177" s="19">
        <f t="shared" si="27"/>
        <v>2625</v>
      </c>
      <c r="D177" s="19">
        <f t="shared" si="22"/>
        <v>3500</v>
      </c>
      <c r="E177" s="19">
        <f t="shared" si="23"/>
        <v>4375</v>
      </c>
      <c r="F177" s="19">
        <f t="shared" si="24"/>
        <v>5250</v>
      </c>
      <c r="G177" s="19">
        <f t="shared" si="25"/>
        <v>6125</v>
      </c>
      <c r="H177" s="19">
        <f t="shared" si="26"/>
        <v>7000</v>
      </c>
    </row>
    <row r="178" spans="1:8" ht="12.75">
      <c r="A178" s="47"/>
      <c r="B178" s="20">
        <v>75</v>
      </c>
      <c r="C178" s="19">
        <f t="shared" si="27"/>
        <v>2812.5</v>
      </c>
      <c r="D178" s="19">
        <f t="shared" si="22"/>
        <v>3750</v>
      </c>
      <c r="E178" s="19">
        <f t="shared" si="23"/>
        <v>4687.5</v>
      </c>
      <c r="F178" s="19">
        <f t="shared" si="24"/>
        <v>5625</v>
      </c>
      <c r="G178" s="19">
        <f t="shared" si="25"/>
        <v>6562.5</v>
      </c>
      <c r="H178" s="19">
        <f t="shared" si="26"/>
        <v>7500</v>
      </c>
    </row>
    <row r="179" spans="1:8" ht="12.75">
      <c r="A179" s="48"/>
      <c r="B179" s="20">
        <v>80</v>
      </c>
      <c r="C179" s="19">
        <f t="shared" si="27"/>
        <v>3000</v>
      </c>
      <c r="D179" s="19">
        <f t="shared" si="22"/>
        <v>4000</v>
      </c>
      <c r="E179" s="19">
        <f t="shared" si="23"/>
        <v>5000</v>
      </c>
      <c r="F179" s="19">
        <f t="shared" si="24"/>
        <v>6000</v>
      </c>
      <c r="G179" s="19">
        <f t="shared" si="25"/>
        <v>7000</v>
      </c>
      <c r="H179" s="19">
        <f t="shared" si="26"/>
        <v>8000</v>
      </c>
    </row>
    <row r="180" spans="3:8" ht="12.75">
      <c r="C180" s="59" t="s">
        <v>19</v>
      </c>
      <c r="D180" s="59"/>
      <c r="E180" s="59"/>
      <c r="F180" s="59"/>
      <c r="G180" s="59"/>
      <c r="H180" s="59"/>
    </row>
    <row r="181" ht="12.75"/>
    <row r="182" ht="12.75"/>
    <row r="183" ht="12.75"/>
    <row r="184" spans="1:8" ht="15.75">
      <c r="A184" s="61" t="s">
        <v>63</v>
      </c>
      <c r="B184" s="62"/>
      <c r="C184" s="62"/>
      <c r="D184" s="62"/>
      <c r="E184" s="62"/>
      <c r="F184" s="62"/>
      <c r="G184" s="62"/>
      <c r="H184" s="62"/>
    </row>
    <row r="185" spans="1:8" ht="12.75">
      <c r="A185" s="58" t="s">
        <v>24</v>
      </c>
      <c r="B185" s="58"/>
      <c r="C185" s="58"/>
      <c r="D185" s="58"/>
      <c r="E185" s="58"/>
      <c r="F185" s="58"/>
      <c r="G185" s="58"/>
      <c r="H185" s="58"/>
    </row>
    <row r="186" spans="1:8" ht="12.75">
      <c r="A186" s="58"/>
      <c r="B186" s="58"/>
      <c r="C186" s="58"/>
      <c r="D186" s="58"/>
      <c r="E186" s="58"/>
      <c r="F186" s="58"/>
      <c r="G186" s="58"/>
      <c r="H186" s="58"/>
    </row>
    <row r="188" spans="3:8" ht="12.75">
      <c r="C188" s="49" t="s">
        <v>23</v>
      </c>
      <c r="D188" s="50"/>
      <c r="E188" s="50"/>
      <c r="F188" s="50"/>
      <c r="G188" s="50"/>
      <c r="H188" s="51"/>
    </row>
    <row r="189" spans="3:8" ht="12.75">
      <c r="C189" s="14">
        <v>100</v>
      </c>
      <c r="D189" s="14">
        <v>200</v>
      </c>
      <c r="E189" s="14">
        <v>300</v>
      </c>
      <c r="F189" s="14">
        <v>500</v>
      </c>
      <c r="G189" s="14">
        <v>800</v>
      </c>
      <c r="H189" s="14">
        <v>1000</v>
      </c>
    </row>
    <row r="190" spans="1:8" ht="12.75">
      <c r="A190" s="46" t="s">
        <v>18</v>
      </c>
      <c r="B190" s="15">
        <v>3</v>
      </c>
      <c r="C190" s="12">
        <f>B190/($C189/1000)*1.2</f>
        <v>36</v>
      </c>
      <c r="D190" s="12">
        <f>B190/(D$189/1000)*1.2</f>
        <v>18</v>
      </c>
      <c r="E190" s="12">
        <f>B190/(E$189/1000)*1.2</f>
        <v>12</v>
      </c>
      <c r="F190" s="12">
        <f>B190/(F$189/1000)*1.2</f>
        <v>7.199999999999999</v>
      </c>
      <c r="G190" s="12">
        <f>B190/(G$189/1000)*1.2</f>
        <v>4.5</v>
      </c>
      <c r="H190" s="12">
        <f>B190/(H$189/1000)*1.2</f>
        <v>3.5999999999999996</v>
      </c>
    </row>
    <row r="191" spans="1:8" ht="12.75">
      <c r="A191" s="47"/>
      <c r="B191" s="15">
        <v>5</v>
      </c>
      <c r="C191" s="13"/>
      <c r="D191" s="12">
        <f>B191/(D$189/1000)*1.2</f>
        <v>30</v>
      </c>
      <c r="E191" s="12">
        <f>B191/(E$189/1000)*1.2</f>
        <v>20</v>
      </c>
      <c r="F191" s="12">
        <f>B191/(F$189/1000)*1.2</f>
        <v>12</v>
      </c>
      <c r="G191" s="12">
        <f aca="true" t="shared" si="28" ref="G191:G196">B191/(G$189/1000)*1.2</f>
        <v>7.5</v>
      </c>
      <c r="H191" s="12">
        <f aca="true" t="shared" si="29" ref="H191:H196">B191/(H$189/1000)*1.2</f>
        <v>6</v>
      </c>
    </row>
    <row r="192" spans="1:8" ht="12.75">
      <c r="A192" s="47"/>
      <c r="B192" s="15">
        <v>10</v>
      </c>
      <c r="C192" s="13"/>
      <c r="D192" s="13"/>
      <c r="E192" s="12">
        <f>B192/(E$189/1000)*1.2</f>
        <v>40</v>
      </c>
      <c r="F192" s="12">
        <f>B192/(F$189/1000)*1.2</f>
        <v>24</v>
      </c>
      <c r="G192" s="12">
        <f t="shared" si="28"/>
        <v>15</v>
      </c>
      <c r="H192" s="12">
        <f t="shared" si="29"/>
        <v>12</v>
      </c>
    </row>
    <row r="193" spans="1:8" ht="12.75">
      <c r="A193" s="47"/>
      <c r="B193" s="15">
        <v>15</v>
      </c>
      <c r="C193" s="13"/>
      <c r="D193" s="13"/>
      <c r="E193" s="13"/>
      <c r="F193" s="12">
        <f>B193/(F$189/1000)*1.2</f>
        <v>36</v>
      </c>
      <c r="G193" s="12">
        <f t="shared" si="28"/>
        <v>22.5</v>
      </c>
      <c r="H193" s="12">
        <f t="shared" si="29"/>
        <v>18</v>
      </c>
    </row>
    <row r="194" spans="1:8" ht="12.75">
      <c r="A194" s="47"/>
      <c r="B194" s="15">
        <v>20</v>
      </c>
      <c r="C194" s="13"/>
      <c r="D194" s="13"/>
      <c r="E194" s="13"/>
      <c r="F194" s="12">
        <f>B194/(F$189/1000)*1.2</f>
        <v>48</v>
      </c>
      <c r="G194" s="12">
        <f t="shared" si="28"/>
        <v>30</v>
      </c>
      <c r="H194" s="12">
        <f t="shared" si="29"/>
        <v>24</v>
      </c>
    </row>
    <row r="195" spans="1:8" ht="12.75">
      <c r="A195" s="47"/>
      <c r="B195" s="15">
        <v>25</v>
      </c>
      <c r="C195" s="13"/>
      <c r="D195" s="13"/>
      <c r="E195" s="13"/>
      <c r="F195" s="13"/>
      <c r="G195" s="12">
        <f t="shared" si="28"/>
        <v>37.5</v>
      </c>
      <c r="H195" s="12">
        <f t="shared" si="29"/>
        <v>30</v>
      </c>
    </row>
    <row r="196" spans="1:8" ht="12.75">
      <c r="A196" s="47"/>
      <c r="B196" s="15">
        <v>30</v>
      </c>
      <c r="C196" s="13"/>
      <c r="D196" s="13"/>
      <c r="E196" s="13"/>
      <c r="F196" s="13"/>
      <c r="G196" s="12">
        <f t="shared" si="28"/>
        <v>45</v>
      </c>
      <c r="H196" s="12">
        <f t="shared" si="29"/>
        <v>36</v>
      </c>
    </row>
    <row r="197" spans="1:8" s="10" customFormat="1" ht="12.75">
      <c r="A197" s="17"/>
      <c r="B197" s="18"/>
      <c r="C197" s="45" t="s">
        <v>25</v>
      </c>
      <c r="D197" s="45"/>
      <c r="E197" s="45"/>
      <c r="F197" s="45"/>
      <c r="G197" s="45"/>
      <c r="H197" s="45"/>
    </row>
    <row r="199" spans="3:8" ht="12.75">
      <c r="C199" s="49" t="s">
        <v>23</v>
      </c>
      <c r="D199" s="50"/>
      <c r="E199" s="50"/>
      <c r="F199" s="50"/>
      <c r="G199" s="50"/>
      <c r="H199" s="51"/>
    </row>
    <row r="200" spans="3:8" ht="12.75">
      <c r="C200" s="14">
        <v>1300</v>
      </c>
      <c r="D200" s="14">
        <v>1600</v>
      </c>
      <c r="E200" s="14">
        <v>1800</v>
      </c>
      <c r="F200" s="14">
        <v>2200</v>
      </c>
      <c r="G200" s="14">
        <v>2500</v>
      </c>
      <c r="H200" s="14">
        <v>3000</v>
      </c>
    </row>
    <row r="201" spans="1:8" ht="12.75">
      <c r="A201" s="52" t="s">
        <v>18</v>
      </c>
      <c r="B201" s="16">
        <v>25</v>
      </c>
      <c r="C201" s="12">
        <f aca="true" t="shared" si="30" ref="C201:C206">B201/(C$200/1000)*1.2</f>
        <v>23.076923076923077</v>
      </c>
      <c r="D201" s="12">
        <f aca="true" t="shared" si="31" ref="D201:D206">B201/(D$200/1000)*1.2</f>
        <v>18.75</v>
      </c>
      <c r="E201" s="12">
        <f aca="true" t="shared" si="32" ref="E201:E207">B201/(E$200/1000)*1.2</f>
        <v>16.666666666666668</v>
      </c>
      <c r="F201" s="12">
        <f aca="true" t="shared" si="33" ref="F201:F209">B201/(F$200/1000)*1.2</f>
        <v>13.636363636363635</v>
      </c>
      <c r="G201" s="12">
        <f>B201/(G$200/1000)*1.2</f>
        <v>12</v>
      </c>
      <c r="H201" s="12">
        <f>B201/(H$200/1000)*1.2</f>
        <v>10</v>
      </c>
    </row>
    <row r="202" spans="1:8" ht="12.75">
      <c r="A202" s="52"/>
      <c r="B202" s="16">
        <v>30</v>
      </c>
      <c r="C202" s="12">
        <f t="shared" si="30"/>
        <v>27.69230769230769</v>
      </c>
      <c r="D202" s="12">
        <f t="shared" si="31"/>
        <v>22.5</v>
      </c>
      <c r="E202" s="12">
        <f t="shared" si="32"/>
        <v>20</v>
      </c>
      <c r="F202" s="12">
        <f t="shared" si="33"/>
        <v>16.36363636363636</v>
      </c>
      <c r="G202" s="12">
        <f aca="true" t="shared" si="34" ref="G202:G210">B202/(G$200/1000)*1.2</f>
        <v>14.399999999999999</v>
      </c>
      <c r="H202" s="12">
        <f aca="true" t="shared" si="35" ref="H202:H212">B202/(H$200/1000)*1.2</f>
        <v>12</v>
      </c>
    </row>
    <row r="203" spans="1:8" ht="12.75">
      <c r="A203" s="52"/>
      <c r="B203" s="16">
        <v>35</v>
      </c>
      <c r="C203" s="12">
        <f t="shared" si="30"/>
        <v>32.30769230769231</v>
      </c>
      <c r="D203" s="12">
        <f t="shared" si="31"/>
        <v>26.25</v>
      </c>
      <c r="E203" s="12">
        <f t="shared" si="32"/>
        <v>23.333333333333332</v>
      </c>
      <c r="F203" s="12">
        <f t="shared" si="33"/>
        <v>19.09090909090909</v>
      </c>
      <c r="G203" s="12">
        <f t="shared" si="34"/>
        <v>16.8</v>
      </c>
      <c r="H203" s="12">
        <f t="shared" si="35"/>
        <v>13.999999999999998</v>
      </c>
    </row>
    <row r="204" spans="1:8" ht="12.75">
      <c r="A204" s="52"/>
      <c r="B204" s="16">
        <v>40</v>
      </c>
      <c r="C204" s="12">
        <f t="shared" si="30"/>
        <v>36.92307692307692</v>
      </c>
      <c r="D204" s="12">
        <f t="shared" si="31"/>
        <v>30</v>
      </c>
      <c r="E204" s="12">
        <f t="shared" si="32"/>
        <v>26.666666666666664</v>
      </c>
      <c r="F204" s="12">
        <f t="shared" si="33"/>
        <v>21.818181818181817</v>
      </c>
      <c r="G204" s="12">
        <f t="shared" si="34"/>
        <v>19.2</v>
      </c>
      <c r="H204" s="12">
        <f t="shared" si="35"/>
        <v>16</v>
      </c>
    </row>
    <row r="205" spans="1:8" ht="12.75">
      <c r="A205" s="52"/>
      <c r="B205" s="16">
        <v>45</v>
      </c>
      <c r="C205" s="12">
        <f t="shared" si="30"/>
        <v>41.53846153846153</v>
      </c>
      <c r="D205" s="12">
        <f t="shared" si="31"/>
        <v>33.75</v>
      </c>
      <c r="E205" s="12">
        <f t="shared" si="32"/>
        <v>30</v>
      </c>
      <c r="F205" s="12">
        <f t="shared" si="33"/>
        <v>24.545454545454543</v>
      </c>
      <c r="G205" s="12">
        <f t="shared" si="34"/>
        <v>21.599999999999998</v>
      </c>
      <c r="H205" s="12">
        <f t="shared" si="35"/>
        <v>18</v>
      </c>
    </row>
    <row r="206" spans="1:8" ht="12.75">
      <c r="A206" s="52"/>
      <c r="B206" s="16">
        <v>50</v>
      </c>
      <c r="C206" s="12">
        <f t="shared" si="30"/>
        <v>46.15384615384615</v>
      </c>
      <c r="D206" s="12">
        <f t="shared" si="31"/>
        <v>37.5</v>
      </c>
      <c r="E206" s="12">
        <f t="shared" si="32"/>
        <v>33.333333333333336</v>
      </c>
      <c r="F206" s="12">
        <f t="shared" si="33"/>
        <v>27.27272727272727</v>
      </c>
      <c r="G206" s="12">
        <f t="shared" si="34"/>
        <v>24</v>
      </c>
      <c r="H206" s="12">
        <f t="shared" si="35"/>
        <v>20</v>
      </c>
    </row>
    <row r="207" spans="1:8" ht="12.75">
      <c r="A207" s="52"/>
      <c r="B207" s="16">
        <v>60</v>
      </c>
      <c r="C207" s="13"/>
      <c r="D207" s="12">
        <f>B207/(D$200/1000)*1.2</f>
        <v>45</v>
      </c>
      <c r="E207" s="12">
        <f t="shared" si="32"/>
        <v>40</v>
      </c>
      <c r="F207" s="12">
        <f t="shared" si="33"/>
        <v>32.72727272727272</v>
      </c>
      <c r="G207" s="12">
        <f t="shared" si="34"/>
        <v>28.799999999999997</v>
      </c>
      <c r="H207" s="12">
        <f t="shared" si="35"/>
        <v>24</v>
      </c>
    </row>
    <row r="208" spans="1:8" ht="12.75">
      <c r="A208" s="52"/>
      <c r="B208" s="15">
        <v>70</v>
      </c>
      <c r="C208" s="13"/>
      <c r="D208" s="13"/>
      <c r="E208" s="12">
        <f>B208/(E$200/1000)*1.2</f>
        <v>46.666666666666664</v>
      </c>
      <c r="F208" s="12">
        <f t="shared" si="33"/>
        <v>38.18181818181818</v>
      </c>
      <c r="G208" s="12">
        <f t="shared" si="34"/>
        <v>33.6</v>
      </c>
      <c r="H208" s="12">
        <f t="shared" si="35"/>
        <v>27.999999999999996</v>
      </c>
    </row>
    <row r="209" spans="1:8" ht="12.75">
      <c r="A209" s="52"/>
      <c r="B209" s="15">
        <v>80</v>
      </c>
      <c r="C209" s="13"/>
      <c r="D209" s="13"/>
      <c r="E209" s="13"/>
      <c r="F209" s="12">
        <f t="shared" si="33"/>
        <v>43.63636363636363</v>
      </c>
      <c r="G209" s="12">
        <f t="shared" si="34"/>
        <v>38.4</v>
      </c>
      <c r="H209" s="12">
        <f t="shared" si="35"/>
        <v>32</v>
      </c>
    </row>
    <row r="210" spans="1:8" ht="12.75">
      <c r="A210" s="52"/>
      <c r="B210" s="15">
        <v>90</v>
      </c>
      <c r="C210" s="13"/>
      <c r="D210" s="13"/>
      <c r="E210" s="13"/>
      <c r="F210" s="13"/>
      <c r="G210" s="12">
        <f t="shared" si="34"/>
        <v>43.199999999999996</v>
      </c>
      <c r="H210" s="12">
        <f t="shared" si="35"/>
        <v>36</v>
      </c>
    </row>
    <row r="211" spans="1:8" ht="12.75">
      <c r="A211" s="52"/>
      <c r="B211" s="15">
        <v>100</v>
      </c>
      <c r="C211" s="13"/>
      <c r="D211" s="13"/>
      <c r="E211" s="13"/>
      <c r="F211" s="13"/>
      <c r="G211" s="13"/>
      <c r="H211" s="12">
        <f t="shared" si="35"/>
        <v>40</v>
      </c>
    </row>
    <row r="212" spans="1:8" ht="12.75">
      <c r="A212" s="52"/>
      <c r="B212" s="16">
        <v>110</v>
      </c>
      <c r="C212" s="13"/>
      <c r="D212" s="13"/>
      <c r="E212" s="13"/>
      <c r="F212" s="13"/>
      <c r="G212" s="13"/>
      <c r="H212" s="12">
        <f t="shared" si="35"/>
        <v>43.99999999999999</v>
      </c>
    </row>
    <row r="213" spans="3:8" ht="12.75">
      <c r="C213" s="45" t="s">
        <v>25</v>
      </c>
      <c r="D213" s="45"/>
      <c r="E213" s="45"/>
      <c r="F213" s="45"/>
      <c r="G213" s="45"/>
      <c r="H213" s="45"/>
    </row>
    <row r="215" spans="3:8" ht="12.75">
      <c r="C215" s="49" t="s">
        <v>23</v>
      </c>
      <c r="D215" s="50"/>
      <c r="E215" s="50"/>
      <c r="F215" s="50"/>
      <c r="G215" s="50"/>
      <c r="H215" s="51"/>
    </row>
    <row r="216" spans="3:8" ht="12.75">
      <c r="C216" s="14">
        <v>3500</v>
      </c>
      <c r="D216" s="14">
        <v>4000</v>
      </c>
      <c r="E216" s="14">
        <v>4500</v>
      </c>
      <c r="F216" s="14">
        <v>5000</v>
      </c>
      <c r="G216" s="14">
        <v>5500</v>
      </c>
      <c r="H216" s="14">
        <v>6000</v>
      </c>
    </row>
    <row r="217" spans="1:8" ht="12.75">
      <c r="A217" s="46" t="s">
        <v>18</v>
      </c>
      <c r="B217" s="16">
        <v>45</v>
      </c>
      <c r="C217" s="12">
        <f>B217/(C$216/1000)*1.2</f>
        <v>15.428571428571429</v>
      </c>
      <c r="D217" s="12">
        <f>B217/(D$216/1000)*1.2</f>
        <v>13.5</v>
      </c>
      <c r="E217" s="12">
        <f>B217/(E$216/1000)*1.2</f>
        <v>12</v>
      </c>
      <c r="F217" s="12">
        <f>B217/(F$216/1000)*1.2</f>
        <v>10.799999999999999</v>
      </c>
      <c r="G217" s="12">
        <f>B217/(G$216/1000)*1.2</f>
        <v>9.818181818181818</v>
      </c>
      <c r="H217" s="12">
        <f>B217/(H$216/1000)*1.2</f>
        <v>9</v>
      </c>
    </row>
    <row r="218" spans="1:8" ht="12.75">
      <c r="A218" s="47"/>
      <c r="B218" s="16">
        <v>50</v>
      </c>
      <c r="C218" s="12">
        <f aca="true" t="shared" si="36" ref="C218:C225">B218/(C$216/1000)*1.2</f>
        <v>17.142857142857142</v>
      </c>
      <c r="D218" s="12">
        <f aca="true" t="shared" si="37" ref="D218:D225">B218/(D$216/1000)*1.2</f>
        <v>15</v>
      </c>
      <c r="E218" s="12">
        <f aca="true" t="shared" si="38" ref="E218:E225">B218/(E$216/1000)*1.2</f>
        <v>13.333333333333332</v>
      </c>
      <c r="F218" s="12">
        <f aca="true" t="shared" si="39" ref="F218:F225">B218/(F$216/1000)*1.2</f>
        <v>12</v>
      </c>
      <c r="G218" s="12">
        <f aca="true" t="shared" si="40" ref="G218:G225">B218/(G$216/1000)*1.2</f>
        <v>10.90909090909091</v>
      </c>
      <c r="H218" s="12">
        <f aca="true" t="shared" si="41" ref="H218:H225">B218/(H$216/1000)*1.2</f>
        <v>10</v>
      </c>
    </row>
    <row r="219" spans="1:8" ht="12.75">
      <c r="A219" s="47"/>
      <c r="B219" s="16">
        <v>60</v>
      </c>
      <c r="C219" s="12">
        <f t="shared" si="36"/>
        <v>20.57142857142857</v>
      </c>
      <c r="D219" s="12">
        <f t="shared" si="37"/>
        <v>18</v>
      </c>
      <c r="E219" s="12">
        <f t="shared" si="38"/>
        <v>16</v>
      </c>
      <c r="F219" s="12">
        <f t="shared" si="39"/>
        <v>14.399999999999999</v>
      </c>
      <c r="G219" s="12">
        <f t="shared" si="40"/>
        <v>13.09090909090909</v>
      </c>
      <c r="H219" s="12">
        <f t="shared" si="41"/>
        <v>12</v>
      </c>
    </row>
    <row r="220" spans="1:8" ht="12.75">
      <c r="A220" s="47"/>
      <c r="B220" s="16">
        <v>70</v>
      </c>
      <c r="C220" s="12">
        <f t="shared" si="36"/>
        <v>24</v>
      </c>
      <c r="D220" s="12">
        <f t="shared" si="37"/>
        <v>21</v>
      </c>
      <c r="E220" s="12">
        <f t="shared" si="38"/>
        <v>18.666666666666664</v>
      </c>
      <c r="F220" s="12">
        <f t="shared" si="39"/>
        <v>16.8</v>
      </c>
      <c r="G220" s="12">
        <f t="shared" si="40"/>
        <v>15.272727272727272</v>
      </c>
      <c r="H220" s="12">
        <f t="shared" si="41"/>
        <v>13.999999999999998</v>
      </c>
    </row>
    <row r="221" spans="1:8" ht="12.75">
      <c r="A221" s="47"/>
      <c r="B221" s="16">
        <v>80</v>
      </c>
      <c r="C221" s="12">
        <f t="shared" si="36"/>
        <v>27.428571428571427</v>
      </c>
      <c r="D221" s="12">
        <f t="shared" si="37"/>
        <v>24</v>
      </c>
      <c r="E221" s="12">
        <f t="shared" si="38"/>
        <v>21.333333333333332</v>
      </c>
      <c r="F221" s="12">
        <f t="shared" si="39"/>
        <v>19.2</v>
      </c>
      <c r="G221" s="12">
        <f t="shared" si="40"/>
        <v>17.454545454545453</v>
      </c>
      <c r="H221" s="12">
        <f t="shared" si="41"/>
        <v>16</v>
      </c>
    </row>
    <row r="222" spans="1:8" ht="12.75">
      <c r="A222" s="47"/>
      <c r="B222" s="16">
        <v>90</v>
      </c>
      <c r="C222" s="12">
        <f t="shared" si="36"/>
        <v>30.857142857142858</v>
      </c>
      <c r="D222" s="12">
        <f t="shared" si="37"/>
        <v>27</v>
      </c>
      <c r="E222" s="12">
        <f t="shared" si="38"/>
        <v>24</v>
      </c>
      <c r="F222" s="12">
        <f t="shared" si="39"/>
        <v>21.599999999999998</v>
      </c>
      <c r="G222" s="12">
        <f t="shared" si="40"/>
        <v>19.636363636363637</v>
      </c>
      <c r="H222" s="12">
        <f t="shared" si="41"/>
        <v>18</v>
      </c>
    </row>
    <row r="223" spans="1:8" ht="12.75">
      <c r="A223" s="47"/>
      <c r="B223" s="16">
        <v>100</v>
      </c>
      <c r="C223" s="12">
        <f t="shared" si="36"/>
        <v>34.285714285714285</v>
      </c>
      <c r="D223" s="12">
        <f t="shared" si="37"/>
        <v>30</v>
      </c>
      <c r="E223" s="12">
        <f t="shared" si="38"/>
        <v>26.666666666666664</v>
      </c>
      <c r="F223" s="12">
        <f t="shared" si="39"/>
        <v>24</v>
      </c>
      <c r="G223" s="12">
        <f t="shared" si="40"/>
        <v>21.81818181818182</v>
      </c>
      <c r="H223" s="12">
        <f t="shared" si="41"/>
        <v>20</v>
      </c>
    </row>
    <row r="224" spans="1:8" ht="12.75">
      <c r="A224" s="47"/>
      <c r="B224" s="16">
        <v>110</v>
      </c>
      <c r="C224" s="12">
        <f>B224/(C$216/1000)*1.2</f>
        <v>37.71428571428571</v>
      </c>
      <c r="D224" s="12">
        <f t="shared" si="37"/>
        <v>33</v>
      </c>
      <c r="E224" s="12">
        <f t="shared" si="38"/>
        <v>29.33333333333333</v>
      </c>
      <c r="F224" s="12">
        <f t="shared" si="39"/>
        <v>26.4</v>
      </c>
      <c r="G224" s="12">
        <f t="shared" si="40"/>
        <v>24</v>
      </c>
      <c r="H224" s="12">
        <f t="shared" si="41"/>
        <v>21.999999999999996</v>
      </c>
    </row>
    <row r="225" spans="1:8" ht="12.75">
      <c r="A225" s="48"/>
      <c r="B225" s="16">
        <v>120</v>
      </c>
      <c r="C225" s="12">
        <f t="shared" si="36"/>
        <v>41.14285714285714</v>
      </c>
      <c r="D225" s="12">
        <f t="shared" si="37"/>
        <v>36</v>
      </c>
      <c r="E225" s="12">
        <f t="shared" si="38"/>
        <v>32</v>
      </c>
      <c r="F225" s="12">
        <f t="shared" si="39"/>
        <v>28.799999999999997</v>
      </c>
      <c r="G225" s="12">
        <f t="shared" si="40"/>
        <v>26.18181818181818</v>
      </c>
      <c r="H225" s="12">
        <f t="shared" si="41"/>
        <v>24</v>
      </c>
    </row>
    <row r="226" spans="3:8" ht="12.75">
      <c r="C226" s="45" t="s">
        <v>25</v>
      </c>
      <c r="D226" s="45"/>
      <c r="E226" s="45"/>
      <c r="F226" s="45"/>
      <c r="G226" s="45"/>
      <c r="H226" s="45"/>
    </row>
    <row r="229" spans="2:4" ht="12.75">
      <c r="B229" s="73" t="s">
        <v>77</v>
      </c>
      <c r="C229" s="73"/>
      <c r="D229" s="73"/>
    </row>
    <row r="230" spans="2:4" ht="12.75">
      <c r="B230" s="73"/>
      <c r="C230" s="73"/>
      <c r="D230" s="73"/>
    </row>
    <row r="231" spans="2:4" ht="12.75">
      <c r="B231" s="73"/>
      <c r="C231" s="73"/>
      <c r="D231" s="73"/>
    </row>
    <row r="232" spans="2:4" ht="12.75">
      <c r="B232" s="73"/>
      <c r="C232" s="73"/>
      <c r="D232" s="73"/>
    </row>
    <row r="233" spans="2:4" ht="12.75">
      <c r="B233" s="33" t="s">
        <v>64</v>
      </c>
      <c r="C233" s="34"/>
      <c r="D233" s="8" t="s">
        <v>70</v>
      </c>
    </row>
    <row r="234" spans="2:4" ht="12.75">
      <c r="B234" s="33" t="s">
        <v>65</v>
      </c>
      <c r="C234" s="34"/>
      <c r="D234" s="8" t="s">
        <v>71</v>
      </c>
    </row>
    <row r="235" spans="2:4" ht="12.75">
      <c r="B235" s="33" t="s">
        <v>67</v>
      </c>
      <c r="C235" s="34"/>
      <c r="D235" s="8" t="s">
        <v>72</v>
      </c>
    </row>
    <row r="236" spans="2:4" ht="12.75">
      <c r="B236" s="33" t="s">
        <v>66</v>
      </c>
      <c r="C236" s="34"/>
      <c r="D236" s="8" t="s">
        <v>73</v>
      </c>
    </row>
    <row r="237" spans="2:4" ht="12.75">
      <c r="B237" s="33" t="s">
        <v>78</v>
      </c>
      <c r="C237" s="34"/>
      <c r="D237" s="8" t="s">
        <v>74</v>
      </c>
    </row>
    <row r="238" spans="2:4" ht="12.75">
      <c r="B238" s="33" t="s">
        <v>68</v>
      </c>
      <c r="C238" s="34"/>
      <c r="D238" s="8" t="s">
        <v>75</v>
      </c>
    </row>
    <row r="239" spans="2:4" ht="12.75">
      <c r="B239" s="33" t="s">
        <v>69</v>
      </c>
      <c r="C239" s="34"/>
      <c r="D239" s="8" t="s">
        <v>76</v>
      </c>
    </row>
  </sheetData>
  <sheetProtection password="D7B3" sheet="1" objects="1" scenarios="1" selectLockedCells="1"/>
  <mergeCells count="36">
    <mergeCell ref="B229:D232"/>
    <mergeCell ref="A1:H1"/>
    <mergeCell ref="A79:H79"/>
    <mergeCell ref="A94:H94"/>
    <mergeCell ref="A107:I107"/>
    <mergeCell ref="F5:F14"/>
    <mergeCell ref="C147:H147"/>
    <mergeCell ref="C90:D90"/>
    <mergeCell ref="A95:H97"/>
    <mergeCell ref="A108:H109"/>
    <mergeCell ref="A2:H3"/>
    <mergeCell ref="A80:H82"/>
    <mergeCell ref="C75:H75"/>
    <mergeCell ref="G5:G14"/>
    <mergeCell ref="H5:H14"/>
    <mergeCell ref="C5:C14"/>
    <mergeCell ref="D5:D14"/>
    <mergeCell ref="E5:E14"/>
    <mergeCell ref="A15:A74"/>
    <mergeCell ref="A111:A146"/>
    <mergeCell ref="A185:H186"/>
    <mergeCell ref="C180:H180"/>
    <mergeCell ref="A152:H153"/>
    <mergeCell ref="C154:H154"/>
    <mergeCell ref="A156:A179"/>
    <mergeCell ref="A151:H151"/>
    <mergeCell ref="A184:H184"/>
    <mergeCell ref="C213:H213"/>
    <mergeCell ref="A217:A225"/>
    <mergeCell ref="C215:H215"/>
    <mergeCell ref="C226:H226"/>
    <mergeCell ref="C188:H188"/>
    <mergeCell ref="A190:A196"/>
    <mergeCell ref="C199:H199"/>
    <mergeCell ref="A201:A212"/>
    <mergeCell ref="C197:H197"/>
  </mergeCells>
  <printOptions/>
  <pageMargins left="0.1968503937007874" right="0.1968503937007874" top="0.1968503937007874"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dc:creator>
  <cp:keywords/>
  <dc:description/>
  <cp:lastModifiedBy>Ian</cp:lastModifiedBy>
  <cp:lastPrinted>2010-04-27T19:56:35Z</cp:lastPrinted>
  <dcterms:created xsi:type="dcterms:W3CDTF">2009-10-03T21:22:17Z</dcterms:created>
  <dcterms:modified xsi:type="dcterms:W3CDTF">2010-05-26T19:13:06Z</dcterms:modified>
  <cp:category/>
  <cp:version/>
  <cp:contentType/>
  <cp:contentStatus/>
</cp:coreProperties>
</file>